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KrosData\Export\"/>
    </mc:Choice>
  </mc:AlternateContent>
  <bookViews>
    <workbookView xWindow="0" yWindow="0" windowWidth="0" windowHeight="0"/>
  </bookViews>
  <sheets>
    <sheet name="Rekapitulace stavby" sheetId="1" r:id="rId1"/>
    <sheet name="01_ARCH_STAV - Zateplení ..." sheetId="2" r:id="rId2"/>
    <sheet name="02_VRN - Vedlejší rozpočt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'01_ARCH_STAV - Zateplení ...'!$C$136:$K$665</definedName>
    <definedName name="_xlnm.Print_Area" localSheetId="1">'01_ARCH_STAV - Zateplení ...'!$C$4:$J$76,'01_ARCH_STAV - Zateplení ...'!$C$82:$J$118,'01_ARCH_STAV - Zateplení ...'!$C$124:$K$665</definedName>
    <definedName name="_xlnm.Print_Titles" localSheetId="1">'01_ARCH_STAV - Zateplení ...'!$136:$136</definedName>
    <definedName name="_xlnm._FilterDatabase" localSheetId="2" hidden="1">'02_VRN - Vedlejší rozpočt...'!$C$119:$K$133</definedName>
    <definedName name="_xlnm.Print_Area" localSheetId="2">'02_VRN - Vedlejší rozpočt...'!$C$4:$J$76,'02_VRN - Vedlejší rozpočt...'!$C$82:$J$101,'02_VRN - Vedlejší rozpočt...'!$C$107:$K$133</definedName>
    <definedName name="_xlnm.Print_Titles" localSheetId="2">'02_VRN - Vedlejší rozpočt...'!$119:$119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1"/>
  <c r="BH131"/>
  <c r="BG131"/>
  <c r="BE131"/>
  <c r="T131"/>
  <c r="T130"/>
  <c r="R131"/>
  <c r="R130"/>
  <c r="P131"/>
  <c r="P130"/>
  <c r="BI127"/>
  <c r="BH127"/>
  <c r="BG127"/>
  <c r="BE127"/>
  <c r="T127"/>
  <c r="T126"/>
  <c r="R127"/>
  <c r="R126"/>
  <c r="P127"/>
  <c r="P126"/>
  <c r="BI123"/>
  <c r="BH123"/>
  <c r="BG123"/>
  <c r="BE123"/>
  <c r="T123"/>
  <c r="T122"/>
  <c r="T121"/>
  <c r="T120"/>
  <c r="R123"/>
  <c r="R122"/>
  <c r="R121"/>
  <c r="R120"/>
  <c r="P123"/>
  <c r="P122"/>
  <c r="P121"/>
  <c r="P120"/>
  <c i="1" r="AU96"/>
  <c i="3" r="F114"/>
  <c r="E112"/>
  <c r="F89"/>
  <c r="E87"/>
  <c r="J24"/>
  <c r="E24"/>
  <c r="J92"/>
  <c r="J23"/>
  <c r="J21"/>
  <c r="E21"/>
  <c r="J116"/>
  <c r="J20"/>
  <c r="J18"/>
  <c r="E18"/>
  <c r="F92"/>
  <c r="J17"/>
  <c r="J15"/>
  <c r="E15"/>
  <c r="F91"/>
  <c r="J14"/>
  <c r="J12"/>
  <c r="J89"/>
  <c r="E7"/>
  <c r="E110"/>
  <c i="2" r="J624"/>
  <c r="J37"/>
  <c r="J36"/>
  <c i="1" r="AY95"/>
  <c i="2" r="J35"/>
  <c i="1" r="AX95"/>
  <c i="2" r="BI662"/>
  <c r="BH662"/>
  <c r="BG662"/>
  <c r="BE662"/>
  <c r="T662"/>
  <c r="R662"/>
  <c r="P662"/>
  <c r="BI659"/>
  <c r="BH659"/>
  <c r="BG659"/>
  <c r="BE659"/>
  <c r="T659"/>
  <c r="R659"/>
  <c r="P659"/>
  <c r="BI657"/>
  <c r="BH657"/>
  <c r="BG657"/>
  <c r="BE657"/>
  <c r="T657"/>
  <c r="R657"/>
  <c r="P657"/>
  <c r="BI653"/>
  <c r="BH653"/>
  <c r="BG653"/>
  <c r="BE653"/>
  <c r="T653"/>
  <c r="T652"/>
  <c r="R653"/>
  <c r="R652"/>
  <c r="P653"/>
  <c r="P652"/>
  <c r="BI648"/>
  <c r="BH648"/>
  <c r="BG648"/>
  <c r="BE648"/>
  <c r="T648"/>
  <c r="R648"/>
  <c r="P648"/>
  <c r="BI645"/>
  <c r="BH645"/>
  <c r="BG645"/>
  <c r="BE645"/>
  <c r="T645"/>
  <c r="R645"/>
  <c r="P645"/>
  <c r="BI642"/>
  <c r="BH642"/>
  <c r="BG642"/>
  <c r="BE642"/>
  <c r="T642"/>
  <c r="R642"/>
  <c r="P642"/>
  <c r="BI639"/>
  <c r="BH639"/>
  <c r="BG639"/>
  <c r="BE639"/>
  <c r="T639"/>
  <c r="R639"/>
  <c r="P639"/>
  <c r="BI635"/>
  <c r="BH635"/>
  <c r="BG635"/>
  <c r="BE635"/>
  <c r="T635"/>
  <c r="R635"/>
  <c r="P635"/>
  <c r="BI630"/>
  <c r="BH630"/>
  <c r="BG630"/>
  <c r="BE630"/>
  <c r="T630"/>
  <c r="R630"/>
  <c r="P630"/>
  <c r="BI626"/>
  <c r="BH626"/>
  <c r="BG626"/>
  <c r="BE626"/>
  <c r="T626"/>
  <c r="R626"/>
  <c r="P626"/>
  <c r="J112"/>
  <c r="BI621"/>
  <c r="BH621"/>
  <c r="BG621"/>
  <c r="BE621"/>
  <c r="T621"/>
  <c r="R621"/>
  <c r="P621"/>
  <c r="BI617"/>
  <c r="BH617"/>
  <c r="BG617"/>
  <c r="BE617"/>
  <c r="T617"/>
  <c r="R617"/>
  <c r="P617"/>
  <c r="BI613"/>
  <c r="BH613"/>
  <c r="BG613"/>
  <c r="BE613"/>
  <c r="T613"/>
  <c r="R613"/>
  <c r="P613"/>
  <c r="BI611"/>
  <c r="BH611"/>
  <c r="BG611"/>
  <c r="BE611"/>
  <c r="T611"/>
  <c r="R611"/>
  <c r="P611"/>
  <c r="BI607"/>
  <c r="BH607"/>
  <c r="BG607"/>
  <c r="BE607"/>
  <c r="T607"/>
  <c r="R607"/>
  <c r="P607"/>
  <c r="BI599"/>
  <c r="BH599"/>
  <c r="BG599"/>
  <c r="BE599"/>
  <c r="T599"/>
  <c r="R599"/>
  <c r="P599"/>
  <c r="BI595"/>
  <c r="BH595"/>
  <c r="BG595"/>
  <c r="BE595"/>
  <c r="T595"/>
  <c r="R595"/>
  <c r="P595"/>
  <c r="BI592"/>
  <c r="BH592"/>
  <c r="BG592"/>
  <c r="BE592"/>
  <c r="T592"/>
  <c r="R592"/>
  <c r="P592"/>
  <c r="BI588"/>
  <c r="BH588"/>
  <c r="BG588"/>
  <c r="BE588"/>
  <c r="T588"/>
  <c r="R588"/>
  <c r="P588"/>
  <c r="BI585"/>
  <c r="BH585"/>
  <c r="BG585"/>
  <c r="BE585"/>
  <c r="T585"/>
  <c r="R585"/>
  <c r="P585"/>
  <c r="BI581"/>
  <c r="BH581"/>
  <c r="BG581"/>
  <c r="BE581"/>
  <c r="T581"/>
  <c r="R581"/>
  <c r="P581"/>
  <c r="BI577"/>
  <c r="BH577"/>
  <c r="BG577"/>
  <c r="BE577"/>
  <c r="T577"/>
  <c r="R577"/>
  <c r="P577"/>
  <c r="BI573"/>
  <c r="BH573"/>
  <c r="BG573"/>
  <c r="BE573"/>
  <c r="T573"/>
  <c r="R573"/>
  <c r="P573"/>
  <c r="BI569"/>
  <c r="BH569"/>
  <c r="BG569"/>
  <c r="BE569"/>
  <c r="T569"/>
  <c r="R569"/>
  <c r="P569"/>
  <c r="BI561"/>
  <c r="BH561"/>
  <c r="BG561"/>
  <c r="BE561"/>
  <c r="T561"/>
  <c r="R561"/>
  <c r="P561"/>
  <c r="BI558"/>
  <c r="BH558"/>
  <c r="BG558"/>
  <c r="BE558"/>
  <c r="T558"/>
  <c r="R558"/>
  <c r="P558"/>
  <c r="BI554"/>
  <c r="BH554"/>
  <c r="BG554"/>
  <c r="BE554"/>
  <c r="T554"/>
  <c r="R554"/>
  <c r="P554"/>
  <c r="BI550"/>
  <c r="BH550"/>
  <c r="BG550"/>
  <c r="BE550"/>
  <c r="T550"/>
  <c r="R550"/>
  <c r="P550"/>
  <c r="BI546"/>
  <c r="BH546"/>
  <c r="BG546"/>
  <c r="BE546"/>
  <c r="T546"/>
  <c r="R546"/>
  <c r="P546"/>
  <c r="BI542"/>
  <c r="BH542"/>
  <c r="BG542"/>
  <c r="BE542"/>
  <c r="T542"/>
  <c r="R542"/>
  <c r="P542"/>
  <c r="BI538"/>
  <c r="BH538"/>
  <c r="BG538"/>
  <c r="BE538"/>
  <c r="T538"/>
  <c r="R538"/>
  <c r="P538"/>
  <c r="BI534"/>
  <c r="BH534"/>
  <c r="BG534"/>
  <c r="BE534"/>
  <c r="T534"/>
  <c r="R534"/>
  <c r="P534"/>
  <c r="BI530"/>
  <c r="BH530"/>
  <c r="BG530"/>
  <c r="BE530"/>
  <c r="T530"/>
  <c r="R530"/>
  <c r="P530"/>
  <c r="BI527"/>
  <c r="BH527"/>
  <c r="BG527"/>
  <c r="BE527"/>
  <c r="T527"/>
  <c r="R527"/>
  <c r="P527"/>
  <c r="BI523"/>
  <c r="BH523"/>
  <c r="BG523"/>
  <c r="BE523"/>
  <c r="T523"/>
  <c r="R523"/>
  <c r="P523"/>
  <c r="BI517"/>
  <c r="BH517"/>
  <c r="BG517"/>
  <c r="BE517"/>
  <c r="T517"/>
  <c r="R517"/>
  <c r="P517"/>
  <c r="BI514"/>
  <c r="BH514"/>
  <c r="BG514"/>
  <c r="BE514"/>
  <c r="T514"/>
  <c r="R514"/>
  <c r="P514"/>
  <c r="BI510"/>
  <c r="BH510"/>
  <c r="BG510"/>
  <c r="BE510"/>
  <c r="T510"/>
  <c r="R510"/>
  <c r="P510"/>
  <c r="BI506"/>
  <c r="BH506"/>
  <c r="BG506"/>
  <c r="BE506"/>
  <c r="T506"/>
  <c r="T505"/>
  <c r="R506"/>
  <c r="R505"/>
  <c r="P506"/>
  <c r="P505"/>
  <c r="BI502"/>
  <c r="BH502"/>
  <c r="BG502"/>
  <c r="BE502"/>
  <c r="T502"/>
  <c r="T501"/>
  <c r="R502"/>
  <c r="R501"/>
  <c r="P502"/>
  <c r="P501"/>
  <c r="BI498"/>
  <c r="BH498"/>
  <c r="BG498"/>
  <c r="BE498"/>
  <c r="T498"/>
  <c r="R498"/>
  <c r="P498"/>
  <c r="BI495"/>
  <c r="BH495"/>
  <c r="BG495"/>
  <c r="BE495"/>
  <c r="T495"/>
  <c r="R495"/>
  <c r="P495"/>
  <c r="BI492"/>
  <c r="BH492"/>
  <c r="BG492"/>
  <c r="BE492"/>
  <c r="T492"/>
  <c r="R492"/>
  <c r="P492"/>
  <c r="BI488"/>
  <c r="BH488"/>
  <c r="BG488"/>
  <c r="BE488"/>
  <c r="T488"/>
  <c r="R488"/>
  <c r="P488"/>
  <c r="BI485"/>
  <c r="BH485"/>
  <c r="BG485"/>
  <c r="BE485"/>
  <c r="T485"/>
  <c r="R485"/>
  <c r="P485"/>
  <c r="BI478"/>
  <c r="BH478"/>
  <c r="BG478"/>
  <c r="BE478"/>
  <c r="T478"/>
  <c r="R478"/>
  <c r="P478"/>
  <c r="BI474"/>
  <c r="BH474"/>
  <c r="BG474"/>
  <c r="BE474"/>
  <c r="T474"/>
  <c r="R474"/>
  <c r="P474"/>
  <c r="BI471"/>
  <c r="BH471"/>
  <c r="BG471"/>
  <c r="BE471"/>
  <c r="T471"/>
  <c r="R471"/>
  <c r="P471"/>
  <c r="BI462"/>
  <c r="BH462"/>
  <c r="BG462"/>
  <c r="BE462"/>
  <c r="T462"/>
  <c r="R462"/>
  <c r="P462"/>
  <c r="BI459"/>
  <c r="BH459"/>
  <c r="BG459"/>
  <c r="BE459"/>
  <c r="T459"/>
  <c r="R459"/>
  <c r="P459"/>
  <c r="BI454"/>
  <c r="BH454"/>
  <c r="BG454"/>
  <c r="BE454"/>
  <c r="T454"/>
  <c r="R454"/>
  <c r="P454"/>
  <c r="BI451"/>
  <c r="BH451"/>
  <c r="BG451"/>
  <c r="BE451"/>
  <c r="T451"/>
  <c r="R451"/>
  <c r="P451"/>
  <c r="BI447"/>
  <c r="BH447"/>
  <c r="BG447"/>
  <c r="BE447"/>
  <c r="T447"/>
  <c r="R447"/>
  <c r="P447"/>
  <c r="BI442"/>
  <c r="BH442"/>
  <c r="BG442"/>
  <c r="BE442"/>
  <c r="T442"/>
  <c r="T441"/>
  <c r="R442"/>
  <c r="R441"/>
  <c r="P442"/>
  <c r="P441"/>
  <c r="BI437"/>
  <c r="BH437"/>
  <c r="BG437"/>
  <c r="BE437"/>
  <c r="T437"/>
  <c r="R437"/>
  <c r="P437"/>
  <c r="BI433"/>
  <c r="BH433"/>
  <c r="BG433"/>
  <c r="BE433"/>
  <c r="T433"/>
  <c r="R433"/>
  <c r="P433"/>
  <c r="BI429"/>
  <c r="BH429"/>
  <c r="BG429"/>
  <c r="BE429"/>
  <c r="T429"/>
  <c r="R429"/>
  <c r="P429"/>
  <c r="BI425"/>
  <c r="BH425"/>
  <c r="BG425"/>
  <c r="BE425"/>
  <c r="T425"/>
  <c r="R425"/>
  <c r="P425"/>
  <c r="BI420"/>
  <c r="BH420"/>
  <c r="BG420"/>
  <c r="BE420"/>
  <c r="T420"/>
  <c r="R420"/>
  <c r="P420"/>
  <c r="BI417"/>
  <c r="BH417"/>
  <c r="BG417"/>
  <c r="BE417"/>
  <c r="T417"/>
  <c r="R417"/>
  <c r="P417"/>
  <c r="BI413"/>
  <c r="BH413"/>
  <c r="BG413"/>
  <c r="BE413"/>
  <c r="T413"/>
  <c r="R413"/>
  <c r="P413"/>
  <c r="BI409"/>
  <c r="BH409"/>
  <c r="BG409"/>
  <c r="BE409"/>
  <c r="T409"/>
  <c r="R409"/>
  <c r="P409"/>
  <c r="BI407"/>
  <c r="BH407"/>
  <c r="BG407"/>
  <c r="BE407"/>
  <c r="T407"/>
  <c r="R407"/>
  <c r="P407"/>
  <c r="BI404"/>
  <c r="BH404"/>
  <c r="BG404"/>
  <c r="BE404"/>
  <c r="T404"/>
  <c r="R404"/>
  <c r="P404"/>
  <c r="BI400"/>
  <c r="BH400"/>
  <c r="BG400"/>
  <c r="BE400"/>
  <c r="T400"/>
  <c r="R400"/>
  <c r="P400"/>
  <c r="BI396"/>
  <c r="BH396"/>
  <c r="BG396"/>
  <c r="BE396"/>
  <c r="T396"/>
  <c r="R396"/>
  <c r="P396"/>
  <c r="BI392"/>
  <c r="BH392"/>
  <c r="BG392"/>
  <c r="BE392"/>
  <c r="T392"/>
  <c r="R392"/>
  <c r="P392"/>
  <c r="BI389"/>
  <c r="BH389"/>
  <c r="BG389"/>
  <c r="BE389"/>
  <c r="T389"/>
  <c r="R389"/>
  <c r="P389"/>
  <c r="BI386"/>
  <c r="BH386"/>
  <c r="BG386"/>
  <c r="BE386"/>
  <c r="T386"/>
  <c r="R386"/>
  <c r="P386"/>
  <c r="BI382"/>
  <c r="BH382"/>
  <c r="BG382"/>
  <c r="BE382"/>
  <c r="T382"/>
  <c r="R382"/>
  <c r="P382"/>
  <c r="BI378"/>
  <c r="BH378"/>
  <c r="BG378"/>
  <c r="BE378"/>
  <c r="T378"/>
  <c r="R378"/>
  <c r="P378"/>
  <c r="BI374"/>
  <c r="BH374"/>
  <c r="BG374"/>
  <c r="BE374"/>
  <c r="T374"/>
  <c r="R374"/>
  <c r="P374"/>
  <c r="BI370"/>
  <c r="BH370"/>
  <c r="BG370"/>
  <c r="BE370"/>
  <c r="T370"/>
  <c r="R370"/>
  <c r="P370"/>
  <c r="BI367"/>
  <c r="BH367"/>
  <c r="BG367"/>
  <c r="BE367"/>
  <c r="T367"/>
  <c r="R367"/>
  <c r="P367"/>
  <c r="BI363"/>
  <c r="BH363"/>
  <c r="BG363"/>
  <c r="BE363"/>
  <c r="T363"/>
  <c r="R363"/>
  <c r="P363"/>
  <c r="BI359"/>
  <c r="BH359"/>
  <c r="BG359"/>
  <c r="BE359"/>
  <c r="T359"/>
  <c r="R359"/>
  <c r="P359"/>
  <c r="BI355"/>
  <c r="BH355"/>
  <c r="BG355"/>
  <c r="BE355"/>
  <c r="T355"/>
  <c r="R355"/>
  <c r="P355"/>
  <c r="BI344"/>
  <c r="BH344"/>
  <c r="BG344"/>
  <c r="BE344"/>
  <c r="T344"/>
  <c r="R344"/>
  <c r="P344"/>
  <c r="BI336"/>
  <c r="BH336"/>
  <c r="BG336"/>
  <c r="BE336"/>
  <c r="T336"/>
  <c r="R336"/>
  <c r="P336"/>
  <c r="BI330"/>
  <c r="BH330"/>
  <c r="BG330"/>
  <c r="BE330"/>
  <c r="T330"/>
  <c r="R330"/>
  <c r="P330"/>
  <c r="BI320"/>
  <c r="BH320"/>
  <c r="BG320"/>
  <c r="BE320"/>
  <c r="T320"/>
  <c r="R320"/>
  <c r="P320"/>
  <c r="BI317"/>
  <c r="BH317"/>
  <c r="BG317"/>
  <c r="BE317"/>
  <c r="T317"/>
  <c r="R317"/>
  <c r="P317"/>
  <c r="BI307"/>
  <c r="BH307"/>
  <c r="BG307"/>
  <c r="BE307"/>
  <c r="T307"/>
  <c r="R307"/>
  <c r="P307"/>
  <c r="BI304"/>
  <c r="BH304"/>
  <c r="BG304"/>
  <c r="BE304"/>
  <c r="T304"/>
  <c r="R304"/>
  <c r="P304"/>
  <c r="BI292"/>
  <c r="BH292"/>
  <c r="BG292"/>
  <c r="BE292"/>
  <c r="T292"/>
  <c r="R292"/>
  <c r="P292"/>
  <c r="BI289"/>
  <c r="BH289"/>
  <c r="BG289"/>
  <c r="BE289"/>
  <c r="T289"/>
  <c r="R289"/>
  <c r="P289"/>
  <c r="BI285"/>
  <c r="BH285"/>
  <c r="BG285"/>
  <c r="BE285"/>
  <c r="T285"/>
  <c r="R285"/>
  <c r="P285"/>
  <c r="BI281"/>
  <c r="BH281"/>
  <c r="BG281"/>
  <c r="BE281"/>
  <c r="T281"/>
  <c r="R281"/>
  <c r="P281"/>
  <c r="BI278"/>
  <c r="BH278"/>
  <c r="BG278"/>
  <c r="BE278"/>
  <c r="T278"/>
  <c r="R278"/>
  <c r="P278"/>
  <c r="BI264"/>
  <c r="BH264"/>
  <c r="BG264"/>
  <c r="BE264"/>
  <c r="T264"/>
  <c r="R264"/>
  <c r="P264"/>
  <c r="BI261"/>
  <c r="BH261"/>
  <c r="BG261"/>
  <c r="BE261"/>
  <c r="T261"/>
  <c r="R261"/>
  <c r="P261"/>
  <c r="BI250"/>
  <c r="BH250"/>
  <c r="BG250"/>
  <c r="BE250"/>
  <c r="T250"/>
  <c r="R250"/>
  <c r="P250"/>
  <c r="BI246"/>
  <c r="BH246"/>
  <c r="BG246"/>
  <c r="BE246"/>
  <c r="T246"/>
  <c r="R246"/>
  <c r="P246"/>
  <c r="BI242"/>
  <c r="BH242"/>
  <c r="BG242"/>
  <c r="BE242"/>
  <c r="T242"/>
  <c r="R242"/>
  <c r="P242"/>
  <c r="BI239"/>
  <c r="BH239"/>
  <c r="BG239"/>
  <c r="BE239"/>
  <c r="T239"/>
  <c r="R239"/>
  <c r="P239"/>
  <c r="BI235"/>
  <c r="BH235"/>
  <c r="BG235"/>
  <c r="BE235"/>
  <c r="T235"/>
  <c r="R235"/>
  <c r="P235"/>
  <c r="BI232"/>
  <c r="BH232"/>
  <c r="BG232"/>
  <c r="BE232"/>
  <c r="T232"/>
  <c r="R232"/>
  <c r="P232"/>
  <c r="BI228"/>
  <c r="BH228"/>
  <c r="BG228"/>
  <c r="BE228"/>
  <c r="T228"/>
  <c r="R228"/>
  <c r="P228"/>
  <c r="BI222"/>
  <c r="BH222"/>
  <c r="BG222"/>
  <c r="BE222"/>
  <c r="T222"/>
  <c r="R222"/>
  <c r="P222"/>
  <c r="BI216"/>
  <c r="BH216"/>
  <c r="BG216"/>
  <c r="BE216"/>
  <c r="T216"/>
  <c r="R216"/>
  <c r="P216"/>
  <c r="BI213"/>
  <c r="BH213"/>
  <c r="BG213"/>
  <c r="BE213"/>
  <c r="T213"/>
  <c r="R213"/>
  <c r="P213"/>
  <c r="BI207"/>
  <c r="BH207"/>
  <c r="BG207"/>
  <c r="BE207"/>
  <c r="T207"/>
  <c r="R207"/>
  <c r="P207"/>
  <c r="BI203"/>
  <c r="BH203"/>
  <c r="BG203"/>
  <c r="BE203"/>
  <c r="T203"/>
  <c r="R203"/>
  <c r="P203"/>
  <c r="BI198"/>
  <c r="BH198"/>
  <c r="BG198"/>
  <c r="BE198"/>
  <c r="T198"/>
  <c r="R198"/>
  <c r="P198"/>
  <c r="BI194"/>
  <c r="BH194"/>
  <c r="BG194"/>
  <c r="BE194"/>
  <c r="T194"/>
  <c r="R194"/>
  <c r="P194"/>
  <c r="BI189"/>
  <c r="BH189"/>
  <c r="BG189"/>
  <c r="BE189"/>
  <c r="T189"/>
  <c r="R189"/>
  <c r="P189"/>
  <c r="BI186"/>
  <c r="BH186"/>
  <c r="BG186"/>
  <c r="BE186"/>
  <c r="T186"/>
  <c r="R186"/>
  <c r="P186"/>
  <c r="BI182"/>
  <c r="BH182"/>
  <c r="BG182"/>
  <c r="BE182"/>
  <c r="T182"/>
  <c r="R182"/>
  <c r="P182"/>
  <c r="BI178"/>
  <c r="BH178"/>
  <c r="BG178"/>
  <c r="BE178"/>
  <c r="T178"/>
  <c r="R178"/>
  <c r="P178"/>
  <c r="BI174"/>
  <c r="BH174"/>
  <c r="BG174"/>
  <c r="BE174"/>
  <c r="T174"/>
  <c r="R174"/>
  <c r="P174"/>
  <c r="BI168"/>
  <c r="BH168"/>
  <c r="BG168"/>
  <c r="BE168"/>
  <c r="T168"/>
  <c r="R168"/>
  <c r="P168"/>
  <c r="BI163"/>
  <c r="BH163"/>
  <c r="BG163"/>
  <c r="BE163"/>
  <c r="T163"/>
  <c r="R163"/>
  <c r="P163"/>
  <c r="BI159"/>
  <c r="BH159"/>
  <c r="BG159"/>
  <c r="BE159"/>
  <c r="T159"/>
  <c r="R159"/>
  <c r="P159"/>
  <c r="BI155"/>
  <c r="BH155"/>
  <c r="BG155"/>
  <c r="BE155"/>
  <c r="T155"/>
  <c r="R155"/>
  <c r="P155"/>
  <c r="BI151"/>
  <c r="BH151"/>
  <c r="BG151"/>
  <c r="BE151"/>
  <c r="T151"/>
  <c r="R151"/>
  <c r="P151"/>
  <c r="BI147"/>
  <c r="BH147"/>
  <c r="BG147"/>
  <c r="BE147"/>
  <c r="T147"/>
  <c r="R147"/>
  <c r="P147"/>
  <c r="BI140"/>
  <c r="BH140"/>
  <c r="BG140"/>
  <c r="BE140"/>
  <c r="T140"/>
  <c r="R140"/>
  <c r="P140"/>
  <c r="F131"/>
  <c r="E129"/>
  <c r="F89"/>
  <c r="E87"/>
  <c r="J24"/>
  <c r="E24"/>
  <c r="J134"/>
  <c r="J23"/>
  <c r="J21"/>
  <c r="E21"/>
  <c r="J91"/>
  <c r="J20"/>
  <c r="J18"/>
  <c r="E18"/>
  <c r="F134"/>
  <c r="J17"/>
  <c r="J15"/>
  <c r="E15"/>
  <c r="F91"/>
  <c r="J14"/>
  <c r="J12"/>
  <c r="J89"/>
  <c r="E7"/>
  <c r="E127"/>
  <c i="1" r="L90"/>
  <c r="AM90"/>
  <c r="AM89"/>
  <c r="L89"/>
  <c r="AM87"/>
  <c r="L87"/>
  <c r="L85"/>
  <c r="L84"/>
  <c i="2" r="J429"/>
  <c r="BK417"/>
  <c r="J409"/>
  <c r="BK363"/>
  <c r="J194"/>
  <c r="BK653"/>
  <c r="J630"/>
  <c r="J613"/>
  <c r="J607"/>
  <c r="J585"/>
  <c r="BK561"/>
  <c r="BK542"/>
  <c r="J530"/>
  <c r="J510"/>
  <c r="J495"/>
  <c r="BK471"/>
  <c r="BK370"/>
  <c r="J292"/>
  <c r="J317"/>
  <c r="J304"/>
  <c r="BK203"/>
  <c r="BK151"/>
  <c r="BK392"/>
  <c r="BK285"/>
  <c r="J235"/>
  <c r="J186"/>
  <c r="J155"/>
  <c r="BK396"/>
  <c r="BK355"/>
  <c r="BK307"/>
  <c r="BK246"/>
  <c r="J216"/>
  <c r="BK186"/>
  <c i="3" r="J123"/>
  <c r="J127"/>
  <c i="2" r="J182"/>
  <c r="BK626"/>
  <c r="J611"/>
  <c r="BK588"/>
  <c r="BK573"/>
  <c r="BK558"/>
  <c r="J538"/>
  <c r="BK517"/>
  <c r="BK502"/>
  <c r="J488"/>
  <c r="BK462"/>
  <c r="BK359"/>
  <c r="J281"/>
  <c r="F35"/>
  <c i="3" r="J131"/>
  <c i="2" r="J546"/>
  <c r="J527"/>
  <c r="BK506"/>
  <c r="BK492"/>
  <c r="J474"/>
  <c r="J378"/>
  <c r="BK250"/>
  <c r="J33"/>
  <c r="BK648"/>
  <c r="BK413"/>
  <c r="BK374"/>
  <c r="J232"/>
  <c r="J168"/>
  <c r="BK659"/>
  <c r="J639"/>
  <c r="J626"/>
  <c r="BK599"/>
  <c r="BK585"/>
  <c r="J569"/>
  <c r="J550"/>
  <c r="BK530"/>
  <c r="BK514"/>
  <c r="J498"/>
  <c r="J478"/>
  <c r="J459"/>
  <c r="J355"/>
  <c r="J189"/>
  <c r="F33"/>
  <c r="BK442"/>
  <c r="J420"/>
  <c r="BK386"/>
  <c r="BK336"/>
  <c r="BK155"/>
  <c r="J657"/>
  <c r="J635"/>
  <c r="J617"/>
  <c r="BK595"/>
  <c r="BK569"/>
  <c r="BK550"/>
  <c r="J534"/>
  <c r="BK510"/>
  <c r="J492"/>
  <c r="J471"/>
  <c r="J442"/>
  <c r="BK304"/>
  <c r="BK232"/>
  <c r="F37"/>
  <c r="BK437"/>
  <c r="J425"/>
  <c r="BK404"/>
  <c r="J359"/>
  <c r="BK213"/>
  <c r="BK140"/>
  <c r="BK657"/>
  <c r="BK639"/>
  <c r="BK617"/>
  <c r="BK592"/>
  <c r="BK577"/>
  <c r="BK554"/>
  <c r="J506"/>
  <c r="BK485"/>
  <c r="BK459"/>
  <c r="J336"/>
  <c r="J250"/>
  <c i="1" r="AS94"/>
  <c i="2" r="J407"/>
  <c r="J320"/>
  <c r="J242"/>
  <c r="J213"/>
  <c r="BK168"/>
  <c r="BK447"/>
  <c r="BK389"/>
  <c r="J344"/>
  <c r="J285"/>
  <c r="BK228"/>
  <c r="BK178"/>
  <c r="J648"/>
  <c r="J417"/>
  <c r="BK382"/>
  <c r="J228"/>
  <c r="BK147"/>
  <c r="J659"/>
  <c r="BK635"/>
  <c r="BK621"/>
  <c r="BK607"/>
  <c r="J588"/>
  <c r="J573"/>
  <c r="J554"/>
  <c r="J542"/>
  <c r="BK523"/>
  <c r="BK498"/>
  <c r="BK478"/>
  <c r="J451"/>
  <c r="BK344"/>
  <c r="BK261"/>
  <c r="BK159"/>
  <c r="BK400"/>
  <c r="J307"/>
  <c r="J207"/>
  <c r="BK163"/>
  <c r="J454"/>
  <c r="BK378"/>
  <c r="J264"/>
  <c r="BK207"/>
  <c r="BK182"/>
  <c r="J645"/>
  <c r="J404"/>
  <c r="J382"/>
  <c r="J289"/>
  <c r="BK239"/>
  <c r="BK194"/>
  <c r="J147"/>
  <c i="3" r="BK127"/>
  <c i="2" r="J396"/>
  <c r="BK320"/>
  <c r="BK174"/>
  <c r="J662"/>
  <c r="BK642"/>
  <c r="J621"/>
  <c r="J595"/>
  <c r="J581"/>
  <c r="J561"/>
  <c r="BK527"/>
  <c r="J514"/>
  <c r="BK495"/>
  <c r="BK474"/>
  <c r="J447"/>
  <c r="BK330"/>
  <c r="J222"/>
  <c r="J386"/>
  <c r="J278"/>
  <c r="J198"/>
  <c r="BK645"/>
  <c r="BK367"/>
  <c r="BK281"/>
  <c r="J239"/>
  <c r="BK198"/>
  <c r="J178"/>
  <c r="BK454"/>
  <c r="J400"/>
  <c r="J367"/>
  <c r="BK317"/>
  <c r="BK264"/>
  <c r="BK235"/>
  <c r="BK189"/>
  <c r="J140"/>
  <c i="3" r="BK131"/>
  <c i="2" r="BK429"/>
  <c r="BK420"/>
  <c r="J413"/>
  <c r="J370"/>
  <c r="BK222"/>
  <c r="BK662"/>
  <c r="J642"/>
  <c r="BK613"/>
  <c r="J599"/>
  <c r="BK581"/>
  <c r="BK546"/>
  <c r="BK534"/>
  <c r="J523"/>
  <c r="J502"/>
  <c r="J485"/>
  <c r="J437"/>
  <c r="BK278"/>
  <c r="J374"/>
  <c r="BK242"/>
  <c r="J174"/>
  <c r="BK409"/>
  <c r="J389"/>
  <c r="J246"/>
  <c r="BK216"/>
  <c r="J163"/>
  <c r="BK451"/>
  <c r="J392"/>
  <c r="J363"/>
  <c r="BK292"/>
  <c r="J261"/>
  <c r="J203"/>
  <c r="J151"/>
  <c i="3" r="BK123"/>
  <c i="2" r="J433"/>
  <c r="BK425"/>
  <c r="BK407"/>
  <c r="J330"/>
  <c r="J159"/>
  <c r="J653"/>
  <c r="BK630"/>
  <c r="BK611"/>
  <c r="J592"/>
  <c r="J577"/>
  <c r="J558"/>
  <c r="BK538"/>
  <c r="J517"/>
  <c r="BK488"/>
  <c r="J462"/>
  <c r="BK433"/>
  <c r="BK289"/>
  <c r="F36"/>
  <c l="1" r="BK167"/>
  <c r="J167"/>
  <c r="J99"/>
  <c r="T369"/>
  <c r="P509"/>
  <c r="T541"/>
  <c r="BK598"/>
  <c r="J598"/>
  <c r="J111"/>
  <c r="P634"/>
  <c r="BK369"/>
  <c r="J369"/>
  <c r="J101"/>
  <c r="P424"/>
  <c r="BK549"/>
  <c r="J549"/>
  <c r="J110"/>
  <c r="T598"/>
  <c r="BK634"/>
  <c r="J634"/>
  <c r="J114"/>
  <c r="P656"/>
  <c r="P651"/>
  <c r="BK139"/>
  <c r="J139"/>
  <c r="J98"/>
  <c r="R167"/>
  <c r="BK446"/>
  <c r="J446"/>
  <c r="J105"/>
  <c r="BK541"/>
  <c r="J541"/>
  <c r="J109"/>
  <c r="R549"/>
  <c r="BK625"/>
  <c r="J625"/>
  <c r="J113"/>
  <c r="T625"/>
  <c r="T656"/>
  <c r="T651"/>
  <c r="T139"/>
  <c r="T138"/>
  <c r="T137"/>
  <c r="R369"/>
  <c r="R188"/>
  <c r="R424"/>
  <c r="T188"/>
  <c r="T424"/>
  <c r="T509"/>
  <c r="P188"/>
  <c r="BK424"/>
  <c r="J424"/>
  <c r="J102"/>
  <c r="R509"/>
  <c r="R541"/>
  <c r="R598"/>
  <c r="R634"/>
  <c r="P167"/>
  <c r="P446"/>
  <c r="R139"/>
  <c r="P369"/>
  <c r="BK509"/>
  <c r="J509"/>
  <c r="J108"/>
  <c r="P541"/>
  <c r="T549"/>
  <c r="P625"/>
  <c r="R625"/>
  <c r="R656"/>
  <c r="R651"/>
  <c r="BK188"/>
  <c r="J188"/>
  <c r="J100"/>
  <c r="R446"/>
  <c r="R445"/>
  <c r="P549"/>
  <c r="P598"/>
  <c r="T634"/>
  <c r="BK656"/>
  <c r="J656"/>
  <c r="J117"/>
  <c r="P139"/>
  <c r="T167"/>
  <c r="T446"/>
  <c r="T445"/>
  <c r="BK501"/>
  <c r="J501"/>
  <c r="J106"/>
  <c r="BK505"/>
  <c r="J505"/>
  <c r="J107"/>
  <c i="3" r="BK122"/>
  <c r="J122"/>
  <c r="J98"/>
  <c r="BK126"/>
  <c r="J126"/>
  <c r="J99"/>
  <c i="2" r="BK441"/>
  <c r="J441"/>
  <c r="J103"/>
  <c r="BK652"/>
  <c r="J652"/>
  <c r="J116"/>
  <c i="3" r="BK130"/>
  <c r="J130"/>
  <c r="J100"/>
  <c r="J91"/>
  <c r="F117"/>
  <c r="BF131"/>
  <c r="J114"/>
  <c i="2" r="BK651"/>
  <c r="J651"/>
  <c r="J115"/>
  <c i="3" r="F116"/>
  <c i="2" r="BK445"/>
  <c r="J445"/>
  <c r="J104"/>
  <c i="3" r="J117"/>
  <c r="BF127"/>
  <c r="E85"/>
  <c r="BF123"/>
  <c i="2" r="F92"/>
  <c r="F133"/>
  <c r="BF140"/>
  <c r="BF147"/>
  <c r="BF174"/>
  <c r="BF182"/>
  <c r="BF186"/>
  <c r="BF194"/>
  <c r="BF198"/>
  <c r="BF213"/>
  <c r="BF232"/>
  <c r="BF242"/>
  <c r="BF261"/>
  <c r="BF292"/>
  <c r="BF344"/>
  <c r="BF363"/>
  <c r="BF367"/>
  <c r="BF378"/>
  <c r="BF382"/>
  <c r="BF400"/>
  <c r="E85"/>
  <c r="J133"/>
  <c r="BF178"/>
  <c r="BF189"/>
  <c r="BF203"/>
  <c r="BF235"/>
  <c r="BF239"/>
  <c r="BF250"/>
  <c r="BF278"/>
  <c r="BF320"/>
  <c r="BF336"/>
  <c r="BF386"/>
  <c r="BF389"/>
  <c r="BF407"/>
  <c r="J92"/>
  <c r="J131"/>
  <c r="BF159"/>
  <c r="BF281"/>
  <c r="BF285"/>
  <c r="BF289"/>
  <c r="BF307"/>
  <c r="BF317"/>
  <c r="BF396"/>
  <c r="BF404"/>
  <c r="BF662"/>
  <c i="1" r="AV95"/>
  <c r="BB95"/>
  <c r="BD95"/>
  <c i="2" r="BF155"/>
  <c r="BF222"/>
  <c r="BF228"/>
  <c r="BF246"/>
  <c r="BF264"/>
  <c r="BF304"/>
  <c r="BF355"/>
  <c r="BF374"/>
  <c r="BF437"/>
  <c r="BF442"/>
  <c r="BF451"/>
  <c r="BF454"/>
  <c r="BF459"/>
  <c r="BF462"/>
  <c r="BF471"/>
  <c r="BF474"/>
  <c r="BF478"/>
  <c r="BF485"/>
  <c r="BF488"/>
  <c r="BF492"/>
  <c r="BF495"/>
  <c r="BF498"/>
  <c r="BF502"/>
  <c r="BF506"/>
  <c r="BF510"/>
  <c r="BF514"/>
  <c r="BF517"/>
  <c r="BF523"/>
  <c r="BF527"/>
  <c r="BF530"/>
  <c r="BF534"/>
  <c r="BF538"/>
  <c r="BF542"/>
  <c r="BF546"/>
  <c r="BF550"/>
  <c r="BF554"/>
  <c r="BF558"/>
  <c r="BF561"/>
  <c r="BF569"/>
  <c r="BF573"/>
  <c r="BF577"/>
  <c r="BF581"/>
  <c r="BF585"/>
  <c r="BF588"/>
  <c r="BF592"/>
  <c r="BF595"/>
  <c r="BF599"/>
  <c r="BF607"/>
  <c r="BF611"/>
  <c r="BF613"/>
  <c r="BF617"/>
  <c r="BF621"/>
  <c r="BF626"/>
  <c r="BF630"/>
  <c r="BF635"/>
  <c r="BF639"/>
  <c r="BF642"/>
  <c r="BF648"/>
  <c r="BF653"/>
  <c r="BF657"/>
  <c r="BF659"/>
  <c i="1" r="AZ95"/>
  <c i="2" r="BF151"/>
  <c r="BF163"/>
  <c r="BF168"/>
  <c r="BF207"/>
  <c r="BF216"/>
  <c r="BF330"/>
  <c r="BF359"/>
  <c r="BF370"/>
  <c r="BF392"/>
  <c r="BF409"/>
  <c r="BF413"/>
  <c r="BF417"/>
  <c r="BF420"/>
  <c r="BF425"/>
  <c r="BF429"/>
  <c r="BF433"/>
  <c r="BF447"/>
  <c r="BF645"/>
  <c i="1" r="BC95"/>
  <c i="3" r="F37"/>
  <c i="1" r="BD96"/>
  <c r="BD94"/>
  <c r="W33"/>
  <c i="3" r="F36"/>
  <c i="1" r="BC96"/>
  <c r="BC94"/>
  <c r="W32"/>
  <c i="3" r="J33"/>
  <c i="1" r="AV96"/>
  <c i="3" r="F35"/>
  <c i="1" r="BB96"/>
  <c r="BB94"/>
  <c r="W31"/>
  <c i="3" r="F33"/>
  <c i="1" r="AZ96"/>
  <c r="AZ94"/>
  <c r="W29"/>
  <c i="2" l="1" r="R138"/>
  <c r="R137"/>
  <c r="P445"/>
  <c r="P138"/>
  <c r="BK138"/>
  <c r="J138"/>
  <c r="J97"/>
  <c i="3" r="BK121"/>
  <c r="J121"/>
  <c r="J97"/>
  <c i="2" r="BK137"/>
  <c r="J137"/>
  <c r="J34"/>
  <c i="1" r="AW95"/>
  <c r="AT95"/>
  <c i="2" r="F34"/>
  <c i="1" r="BA95"/>
  <c i="3" r="J34"/>
  <c i="1" r="AW96"/>
  <c r="AT96"/>
  <c r="AX94"/>
  <c r="AV94"/>
  <c r="AK29"/>
  <c r="AY94"/>
  <c i="3" r="F34"/>
  <c i="1" r="BA96"/>
  <c i="2" r="J30"/>
  <c i="1" r="AG95"/>
  <c i="2" l="1" r="P137"/>
  <c i="1" r="AU95"/>
  <c i="3" r="BK120"/>
  <c r="J120"/>
  <c r="J96"/>
  <c i="1" r="AN95"/>
  <c i="2" r="J96"/>
  <c r="J39"/>
  <c i="1" r="AU94"/>
  <c r="BA94"/>
  <c r="W30"/>
  <c i="3" l="1" r="J30"/>
  <c i="1" r="AG96"/>
  <c r="AW94"/>
  <c r="AK30"/>
  <c i="3" l="1" r="J39"/>
  <c i="1" r="AN96"/>
  <c r="AG94"/>
  <c r="AK26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<sst xmlns="http://schemas.openxmlformats.org/spreadsheetml/2006/main">
  <si>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</si>
  <si>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</si>
  <si>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</si>
  <si>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</si>
  <si>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</si>
  <si>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{aac66948-8ba3-4a1e-ba50-3422a3209cdf}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</si>
  <si>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</si>
  <si>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</si>
  <si>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</si>
  <si>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</si>
  <si>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</si>
  <si>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</si>
  <si>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</si>
  <si>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</si>
  <si>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003_2025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</si>
  <si>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</si>
  <si>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</si>
  <si>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Česká Lípa - zateplení Hálkova 1690-1692, Česká Lípa</t>
  </si>
  <si>
    <t>KSO:</t>
  </si>
  <si>
    <t>CC-CZ:</t>
  </si>
  <si>
    <t>Místo:</t>
  </si>
  <si>
    <t xml:space="preserve"> </t>
  </si>
  <si>
    <t>Datum:</t>
  </si>
  <si>
    <t>9. 7. 2025</t>
  </si>
  <si>
    <t>Zadavatel:</t>
  </si>
  <si>
    <t>IČ:</t>
  </si>
  <si>
    <t>25476319</t>
  </si>
  <si>
    <t>SVJ Hálkova 1690-1692, ČL</t>
  </si>
  <si>
    <t>DIČ:</t>
  </si>
  <si>
    <t>Uchazeč:</t>
  </si>
  <si>
    <t>Vyplň údaj</t>
  </si>
  <si>
    <t>Projektant:</t>
  </si>
  <si>
    <t>PROJEKTY-CL s.r.o.</t>
  </si>
  <si>
    <t>True</t>
  </si>
  <si>
    <t>Zpracovatel:</t>
  </si>
  <si>
    <t>Jiří Bárta</t>
  </si>
  <si>
    <t>Poznámka:</t>
  </si>
  <si>
    <t xml:space="preserve">Rozpočet stavby je vypracován na základě projektové dokumentace pro stavební povolením, kde nemusí být obsaženy veškeré práce. Rozpočet tedy zohledňuje stupeň dokumentace a předpokládané práce.Nemusí obsahovat veškeré práce prováděné na stavbě! 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</si>
  <si>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</si>
  <si>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</si>
  <si>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</si>
  <si>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</si>
  <si>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</si>
  <si>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</si>
  <si>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</si>
  <si>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</si>
  <si>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</si>
  <si>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</si>
  <si>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</si>
  <si>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</si>
  <si>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</si>
  <si>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</si>
  <si>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</si>
  <si>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</si>
  <si>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</si>
  <si>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</si>
  <si>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</si>
  <si>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</si>
  <si>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</si>
  <si>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</si>
  <si>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</si>
  <si>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</si>
  <si>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</si>
  <si>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</si>
  <si>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</si>
  <si>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</si>
  <si>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</si>
  <si>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</si>
  <si>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</si>
  <si>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</si>
  <si>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</si>
  <si>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</si>
  <si>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</si>
  <si>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</si>
  <si>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</si>
  <si>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</si>
  <si>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</si>
  <si>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</si>
  <si>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</si>
  <si>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</si>
  <si>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</si>
  <si>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</si>
  <si>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</si>
  <si>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01_ARCH_STAV</t>
  </si>
  <si>
    <t>Zateplení objektu</t>
  </si>
  <si>
    <t>STA</t>
  </si>
  <si>
    <t>1</t>
  </si>
  <si>
    <t>{a66658ac-946f-422d-a6b7-84db9c08f56a}</t>
  </si>
  <si>
    <t>02_VRN</t>
  </si>
  <si>
    <t>Vedlejší rozpočtové náklady</t>
  </si>
  <si>
    <t>{723e8a7b-ed16-4197-b9f0-0939ab931b7f}</t>
  </si>
  <si>
    <t>KRYCÍ LIST SOUPISU PRACÍ</t>
  </si>
  <si>
    <t>Objekt:</t>
  </si>
  <si>
    <t>01_ARCH_STAV - Zateplení objektu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</si>
  <si>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</si>
  <si>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</si>
  <si>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</si>
  <si>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</si>
  <si>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</si>
  <si>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</si>
  <si>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</si>
  <si>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</si>
  <si>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</si>
  <si>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</si>
  <si>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</si>
  <si>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</si>
  <si>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</si>
  <si>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</si>
  <si>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</si>
  <si>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</si>
  <si>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</si>
  <si>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</si>
  <si>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</si>
  <si>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</si>
  <si>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783 - Dokončovací práce - nátěry</t>
  </si>
  <si>
    <t xml:space="preserve">    784 - Dokončovací práce - malby a tapety</t>
  </si>
  <si>
    <t xml:space="preserve">    789 - Povrchové úpravy ocelových konstrukcí a technologických zařízení</t>
  </si>
  <si>
    <t>VRN - Vedlejší rozpočtové náklady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</si>
  <si>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</si>
  <si>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</si>
  <si>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</si>
  <si>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</si>
  <si>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</si>
  <si>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</si>
  <si>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</si>
  <si>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</si>
  <si>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</si>
  <si>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</si>
  <si>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</si>
  <si>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</si>
  <si>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</si>
  <si>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</si>
  <si>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</si>
  <si>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</si>
  <si>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</si>
  <si>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</si>
  <si>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</si>
  <si>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5</t>
  </si>
  <si>
    <t>K</t>
  </si>
  <si>
    <t>113106121</t>
  </si>
  <si>
    <t>Rozebrání dlažeb z betonových nebo kamenných dlaždic komunikací pro pěší ručně</t>
  </si>
  <si>
    <t>m2</t>
  </si>
  <si>
    <t>CS ÚRS 2025 02</t>
  </si>
  <si>
    <t>4</t>
  </si>
  <si>
    <t>2</t>
  </si>
  <si>
    <t>680961947</t>
  </si>
  <si>
    <t>PP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</si>
  <si>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</si>
  <si>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Online PSC</t>
  </si>
  <si>
    <t>https://podminky.urs.cz/item/CS_URS_2025_02/113106121</t>
  </si>
  <si>
    <t>VV</t>
  </si>
  <si>
    <t>3*0,5" demontáž okapního chodníku pro zpětnou montáž</t>
  </si>
  <si>
    <t>50*0,5</t>
  </si>
  <si>
    <t>9,75*0,5</t>
  </si>
  <si>
    <t>Součet</t>
  </si>
  <si>
    <t>3</t>
  </si>
  <si>
    <t>113107113</t>
  </si>
  <si>
    <t>Odstranění podkladu z kameniva těženého tl přes 200 do 300 mm ručně</t>
  </si>
  <si>
    <t>941577901</t>
  </si>
  <si>
    <t>Odstranění podkladů nebo krytů ručně s přemístěním hmot na skládku na vzdálenost do 3 m nebo s naložením na dopravní prostředek z kameniva těženého, o tl. vrstvy přes 200 do 300 mm</t>
  </si>
  <si>
    <t>https://podminky.urs.cz/item/CS_URS_2025_02/113107113</t>
  </si>
  <si>
    <t>50*0,5" demontáž podkladní vrstvy asfaltu</t>
  </si>
  <si>
    <t>113107141</t>
  </si>
  <si>
    <t>Odstranění podkladu živičného tl 50 mm ručně</t>
  </si>
  <si>
    <t>973190622</t>
  </si>
  <si>
    <t>Odstranění podkladů nebo krytů ručně s přemístěním hmot na skládku na vzdálenost do 3 m nebo s naložením na dopravní prostředek živičných, o tl. vrstvy do 50 mm</t>
  </si>
  <si>
    <t>https://podminky.urs.cz/item/CS_URS_2025_02/113107141</t>
  </si>
  <si>
    <t>50*0,5" odstranění asfaltu</t>
  </si>
  <si>
    <t>6</t>
  </si>
  <si>
    <t>131213701</t>
  </si>
  <si>
    <t>Hloubení nezapažených jam v soudržných horninách třídy těžitelnosti I skupiny 3 ručně</t>
  </si>
  <si>
    <t>m3</t>
  </si>
  <si>
    <t>1386464419</t>
  </si>
  <si>
    <t>Hloubení nezapažených jam ručně s urovnáním dna do předepsaného profilu a spádu v hornině třídy těžitelnosti I skupiny 3 soudržných</t>
  </si>
  <si>
    <t>https://podminky.urs.cz/item/CS_URS_2025_02/131213701</t>
  </si>
  <si>
    <t>8*(0,5*0,5*0,5)" výkop pro odsazení gaigrů</t>
  </si>
  <si>
    <t>7</t>
  </si>
  <si>
    <t>132212131</t>
  </si>
  <si>
    <t>Hloubení nezapažených rýh šířky do 800 mm v soudržných horninách třídy těžitelnosti I skupiny 3 ručně</t>
  </si>
  <si>
    <t>1753866832</t>
  </si>
  <si>
    <t>Hloubení nezapažených rýh šířky do 800 mm ručně s urovnáním dna do předepsaného profilu a spádu v hornině třídy těžitelnosti I skupiny 3 soudržných</t>
  </si>
  <si>
    <t>https://podminky.urs.cz/item/CS_URS_2025_02/132212131</t>
  </si>
  <si>
    <t>(50+50+10+3)*0,4*0,3" rýha pro založení</t>
  </si>
  <si>
    <t>13</t>
  </si>
  <si>
    <t>183403153</t>
  </si>
  <si>
    <t>Uhrabání škváry na půdě srovnání</t>
  </si>
  <si>
    <t>-830664438</t>
  </si>
  <si>
    <t>https://podminky.urs.cz/item/CS_URS_2025_02/183403153</t>
  </si>
  <si>
    <t>48*8,5" urovníní stávající škváry v půdním prostoru</t>
  </si>
  <si>
    <t>Komunikace pozemní</t>
  </si>
  <si>
    <t>85</t>
  </si>
  <si>
    <t>564730001</t>
  </si>
  <si>
    <t>Podklad nebo kryt z kameniva hrubého drceného vel. 8-16 mm plochy do 100 m2 tl 100 mm</t>
  </si>
  <si>
    <t>-1708698392</t>
  </si>
  <si>
    <t>Podklad nebo kryt z kameniva hrubého drceného vel. 8-16 mm s rozprostřením a zhutněním plochy jednotlivě do 100 m2, po zhutnění tl. 100 mm</t>
  </si>
  <si>
    <t>https://podminky.urs.cz/item/CS_URS_2025_02/564730001</t>
  </si>
  <si>
    <t>25" podkladní vrstva pro asfalt</t>
  </si>
  <si>
    <t>31,5" podsyp pod obnovený okapní chodník</t>
  </si>
  <si>
    <t>86</t>
  </si>
  <si>
    <t>577143101</t>
  </si>
  <si>
    <t>Asfaltový beton vrstva obrusná ACO 8 tl 50mm š do 1,5 m z nemodifikovaného asfaltu</t>
  </si>
  <si>
    <t>2074594927</t>
  </si>
  <si>
    <t>Asfaltový beton vrstva obrusná ACO 8 z nemodifikovaného asfaltu s rozprostřením a se zhutněním ACO 8 v pruhu šířky do 1,5 m, po zhutnění v tl. 50 mm</t>
  </si>
  <si>
    <t>https://podminky.urs.cz/item/CS_URS_2025_02/577143101</t>
  </si>
  <si>
    <t>50*0,5" oprava živičného povrchu</t>
  </si>
  <si>
    <t>84</t>
  </si>
  <si>
    <t>596811311</t>
  </si>
  <si>
    <t>Kladení velkoformátové betonové dlažby tl do 100 mm velikosti do 0,5 m2 pl do 300 m2</t>
  </si>
  <si>
    <t>963976690</t>
  </si>
  <si>
    <t>Kladení velkoformátové dlažby pozemních komunikací a komunikací pro pěší s ložem z kameniva tl. 40 mm, s vyplněním spár, s hutněním, vibrováním a se smetením přebytečného materiálu tl. do 100 mm, velikosti dlaždic do 0,5 m2, pro plochy do 300 m2</t>
  </si>
  <si>
    <t>https://podminky.urs.cz/item/CS_URS_2025_02/596811311</t>
  </si>
  <si>
    <t>(50+3+10)*0,5" zpětně osazení okapního chodníku</t>
  </si>
  <si>
    <t>122</t>
  </si>
  <si>
    <t>597761111</t>
  </si>
  <si>
    <t>Rigol dlážděný do lože z betonu tl 100 mm z betonových desek</t>
  </si>
  <si>
    <t>1980480139</t>
  </si>
  <si>
    <t>Rigol dlážděný do lože z betonu prostého tl. 100 mm, s vyplněním a zatřením spár cementovou maltou z betonových desek jakékoliv velikosti</t>
  </si>
  <si>
    <t>https://podminky.urs.cz/item/CS_URS_2025_02/597761111</t>
  </si>
  <si>
    <t>7,2*0,2" betonová dlažba - okapní chodní severní fasáda doplnění</t>
  </si>
  <si>
    <t>123</t>
  </si>
  <si>
    <t>M</t>
  </si>
  <si>
    <t>59245033</t>
  </si>
  <si>
    <t>dlažba plošná vegetační betonová 200x200mm tl 60mm přírodní</t>
  </si>
  <si>
    <t>8</t>
  </si>
  <si>
    <t>-1159315978</t>
  </si>
  <si>
    <t>Úpravy povrchů, podlahy a osazování výplní</t>
  </si>
  <si>
    <t>30</t>
  </si>
  <si>
    <t>611135011</t>
  </si>
  <si>
    <t>Vyrovnání podkladu vnitřních stropů tmelem tl do 2 mm</t>
  </si>
  <si>
    <t>-1900770933</t>
  </si>
  <si>
    <t>Vyrovnání nerovností podkladu vnitřních omítaných ploch tmelem, tl. do 2 mm stropů</t>
  </si>
  <si>
    <t>https://podminky.urs.cz/item/CS_URS_2025_02/611135011</t>
  </si>
  <si>
    <t>50" oprava stávajících ploch před kotvením izolantů suterén plocha stanovena odhadem</t>
  </si>
  <si>
    <t>23</t>
  </si>
  <si>
    <t>611142001</t>
  </si>
  <si>
    <t>Pletivo sklovláknité vnitřních stropů vtlačené do tmelu</t>
  </si>
  <si>
    <t>-813504833</t>
  </si>
  <si>
    <t>Pletivo vnitřních ploch v ploše nebo pruzích, na plném podkladu sklovláknité vtlačené do tmelu včetně tmelu stropů</t>
  </si>
  <si>
    <t>https://podminky.urs.cz/item/CS_URS_2025_02/611142001</t>
  </si>
  <si>
    <t xml:space="preserve">111+227" skladba st.1 a st.2  finální úprava skladeb v suterénu</t>
  </si>
  <si>
    <t>31</t>
  </si>
  <si>
    <t>612135011</t>
  </si>
  <si>
    <t>Vyrovnání podkladu vnitřních stěn tmelem tl do 2 mm</t>
  </si>
  <si>
    <t>1123138471</t>
  </si>
  <si>
    <t>Vyrovnání nerovností podkladu vnitřních omítaných ploch tmelem, tl. do 2 mm stěn</t>
  </si>
  <si>
    <t>https://podminky.urs.cz/item/CS_URS_2025_02/612135011</t>
  </si>
  <si>
    <t>10" oprava ploch před pokládkou izolantů</t>
  </si>
  <si>
    <t>34</t>
  </si>
  <si>
    <t>612142001</t>
  </si>
  <si>
    <t>Pletivo sklovláknité vnitřních stěn vtlačené do tmelu</t>
  </si>
  <si>
    <t>-1182449730</t>
  </si>
  <si>
    <t>Pletivo vnitřních ploch v ploše nebo pruzích, na plném podkladu sklovláknité vtlačené do tmelu včetně tmelu stěn</t>
  </si>
  <si>
    <t>https://podminky.urs.cz/item/CS_URS_2025_02/612142001</t>
  </si>
  <si>
    <t>100" skladba P.3</t>
  </si>
  <si>
    <t>71</t>
  </si>
  <si>
    <t>621211001</t>
  </si>
  <si>
    <t>Montáž kontaktního zateplení vnějších podhledů lepením a mechanickým kotvením polystyrénových desek do betonu nebo zdiva tl do 40 mm</t>
  </si>
  <si>
    <t>1118815729</t>
  </si>
  <si>
    <t>Montáž kontaktního zateplení lepením a mechanickým kotvením z polystyrenových desek (dodávka ve specifikaci) na vnější podhledy, na podklad betonový nebo z lehčeného betonu nebo keramický, tloušťky desek do 40 mm</t>
  </si>
  <si>
    <t>https://podminky.urs.cz/item/CS_URS_2025_02/621211001</t>
  </si>
  <si>
    <t>3,2*3" zateplení stříšky - skladba S.t.3 dle PD</t>
  </si>
  <si>
    <t>(50+50+10+10)*0,4" zateplení římsy P.3 dle PD</t>
  </si>
  <si>
    <t>72</t>
  </si>
  <si>
    <t>63152260</t>
  </si>
  <si>
    <t>deska tepelně izolační minerální kontaktních fasád podélné vlákno tl 50mm</t>
  </si>
  <si>
    <t>300065544</t>
  </si>
  <si>
    <t>57,6*1,05 'Přepočtené koeficientem množství</t>
  </si>
  <si>
    <t>45</t>
  </si>
  <si>
    <t>622135002</t>
  </si>
  <si>
    <t>Vyrovnání podkladu vnějších stěn maltou cementovou tl do 10 mm</t>
  </si>
  <si>
    <t>781845417</t>
  </si>
  <si>
    <t>Vyrovnání nerovností podkladu vnějších omítaných ploch maltou, tl. do 10 mm cementovou stěn</t>
  </si>
  <si>
    <t>https://podminky.urs.cz/item/CS_URS_2025_02/622135002</t>
  </si>
  <si>
    <t>120*0,2" natežení lepidla pro požární založení u soklové části dle PD</t>
  </si>
  <si>
    <t>1025*0,25" oprava odfouknutých částí předpoklad rozsahu 25% před montáží KZS</t>
  </si>
  <si>
    <t>60</t>
  </si>
  <si>
    <t>622142001</t>
  </si>
  <si>
    <t>Sklovláknité pletivo vnějších stěn vtlačené do tmelu</t>
  </si>
  <si>
    <t>-1341633706</t>
  </si>
  <si>
    <t>Pletivo vnějších ploch v ploše nebo pruzích, na plném podkladu sklovláknité vtlačené do tmelu stěn</t>
  </si>
  <si>
    <t>https://podminky.urs.cz/item/CS_URS_2025_02/622142001</t>
  </si>
  <si>
    <t>120*0,2" dvojitá výztuž u zakládacího profilu</t>
  </si>
  <si>
    <t>100" ostění, nadpraží a parapety</t>
  </si>
  <si>
    <t>125</t>
  </si>
  <si>
    <t>622143002</t>
  </si>
  <si>
    <t>Montáž omítkových plastových nebo pozinkovaných dilatačních profilů pro KZS</t>
  </si>
  <si>
    <t>m</t>
  </si>
  <si>
    <t>2123267429</t>
  </si>
  <si>
    <t>Montáž omítkových profilů plastových, pozinkovaných nebo dřevěných upevněných vtlačením do podkladní vrstvy nebo přibitím dilatačních s tkaninou</t>
  </si>
  <si>
    <t>https://podminky.urs.cz/item/CS_URS_2025_02/622143002</t>
  </si>
  <si>
    <t xml:space="preserve">21" dilatační profil dle PD </t>
  </si>
  <si>
    <t>126</t>
  </si>
  <si>
    <t>55343014RR</t>
  </si>
  <si>
    <t>profil dilatační pro KZS dodávka</t>
  </si>
  <si>
    <t>467154632</t>
  </si>
  <si>
    <t>profil dilatační Pz+PVC pro vnitřní a vnější omítky tl 12mm</t>
  </si>
  <si>
    <t>21*1,05 'Přepočtené koeficientem množství</t>
  </si>
  <si>
    <t>61</t>
  </si>
  <si>
    <t>622143004</t>
  </si>
  <si>
    <t>Montáž omítkových samolepících začišťovacích profilů pro spojení s okenním rámem</t>
  </si>
  <si>
    <t>770327197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</si>
  <si>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</si>
  <si>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https://podminky.urs.cz/item/CS_URS_2025_02/622143004</t>
  </si>
  <si>
    <t xml:space="preserve">283+162"  ostění a nadpraží skaldba S.4.</t>
  </si>
  <si>
    <t>62</t>
  </si>
  <si>
    <t>28342205</t>
  </si>
  <si>
    <t>profil napojovací okenní PVC s výztužnou tkaninou 6mm</t>
  </si>
  <si>
    <t>-2030243607</t>
  </si>
  <si>
    <t>445*1,05 'Přepočtené koeficientem množství</t>
  </si>
  <si>
    <t>65</t>
  </si>
  <si>
    <t>622151021</t>
  </si>
  <si>
    <t>Penetrační akrylátový nátěr vnějších mozaikových tenkovrstvých omítek stěn</t>
  </si>
  <si>
    <t>-51887461</t>
  </si>
  <si>
    <t>Penetrační nátěr vnějších pastovitých tenkovrstvých omítek mozaikových akrylátový stěn</t>
  </si>
  <si>
    <t>https://podminky.urs.cz/item/CS_URS_2025_02/622151021</t>
  </si>
  <si>
    <t>165" skladba S.2</t>
  </si>
  <si>
    <t>68</t>
  </si>
  <si>
    <t>622151031</t>
  </si>
  <si>
    <t>Penetrační silikonový nátěr vnějších pastovitých tenkovrstvých omítek stěn</t>
  </si>
  <si>
    <t>-1910653652</t>
  </si>
  <si>
    <t>Penetrační nátěr vnějších pastovitých tenkovrstvých omítek silikonový stěn</t>
  </si>
  <si>
    <t>https://podminky.urs.cz/item/CS_URS_2025_02/622151031</t>
  </si>
  <si>
    <t>876+46+50+58" omítky skladba S.1. + S.4 + P.3 a St.3</t>
  </si>
  <si>
    <t>39</t>
  </si>
  <si>
    <t>622211021</t>
  </si>
  <si>
    <t>Montáž kontaktního zateplení vnějších stěn lepením a mechanickým kotvením polystyrénových desek do betonu a zdiva tl přes 80 do 120 mm</t>
  </si>
  <si>
    <t>2006827542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</si>
  <si>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80 do 120 mm</t>
  </si>
  <si>
    <t>https://podminky.urs.cz/item/CS_URS_2025_02/622211021</t>
  </si>
  <si>
    <t>49*1,4" podhled jižní skladba S.2.</t>
  </si>
  <si>
    <t>-12*(0,54*0,84)" odečet oken pohled jižní skaldba S.2.</t>
  </si>
  <si>
    <t>49*1,6" pohled severní skladba S.2</t>
  </si>
  <si>
    <t>-3*(1,5*1)" odečet dveří pohled severní skladba S.2</t>
  </si>
  <si>
    <t>-12*(0,54*0,84)" odečet oken pohled severní</t>
  </si>
  <si>
    <t>10*1,85-(1,9*0,85)" pohled západní skladba S.2</t>
  </si>
  <si>
    <t>10*1,8-(1,9*0,85)" pohled východní skladba S.2</t>
  </si>
  <si>
    <t>40</t>
  </si>
  <si>
    <t>28376018</t>
  </si>
  <si>
    <t>deska perimetrická fasádní soklová 150kPa tl 120mm</t>
  </si>
  <si>
    <t>-1833941224</t>
  </si>
  <si>
    <t>164,884*1,05 'Přepočtené koeficientem množství</t>
  </si>
  <si>
    <t>41</t>
  </si>
  <si>
    <t>622211031</t>
  </si>
  <si>
    <t>Montáž kontaktního zateplení vnějších stěn lepením a mechanickým kotvením polystyrénových desek do betonu a zdiva tl přes 120 do 160 mm</t>
  </si>
  <si>
    <t>-1348257114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</si>
  <si>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</si>
  <si>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https://podminky.urs.cz/item/CS_URS_2025_02/622211031</t>
  </si>
  <si>
    <t>10*9" pohled východní skladba S.1.</t>
  </si>
  <si>
    <t>-3*(1,8*1,35)" odečet oken pohled východní</t>
  </si>
  <si>
    <t>10*9" pohled západní skladba S.1.</t>
  </si>
  <si>
    <t>-3*(1,8*1,35)"odečet oken pohled západní</t>
  </si>
  <si>
    <t>49*8,9" pohled severní skladba S.1</t>
  </si>
  <si>
    <t>-36*(1,29*1,14)" odečet oken pohled severní</t>
  </si>
  <si>
    <t>-6*(1,2*1,35)" odečet oken pohled severní</t>
  </si>
  <si>
    <t xml:space="preserve">-3*(1,2*1,5)"odečet dveří </t>
  </si>
  <si>
    <t xml:space="preserve">49*8,9" pohled jižní  skladba S.1.</t>
  </si>
  <si>
    <t xml:space="preserve">-30*(2,1*1,5)" odečet oken </t>
  </si>
  <si>
    <t>42</t>
  </si>
  <si>
    <t>28376078</t>
  </si>
  <si>
    <t>deska EPS grafitová fasádní tl 140mm</t>
  </si>
  <si>
    <t>-1291193851</t>
  </si>
  <si>
    <t>deska EPS grafitová fasádní λ=0,030-0,031 tl 140mm</t>
  </si>
  <si>
    <t>875,058*1,05 'Přepočtené koeficientem množství</t>
  </si>
  <si>
    <t>49</t>
  </si>
  <si>
    <t>622251101</t>
  </si>
  <si>
    <t>Příplatek k cenám kontaktního zateplení vnějších stěn za zápustnou montáž a použití tepelněizolačních zátek z polystyrenu</t>
  </si>
  <si>
    <t>980111276</t>
  </si>
  <si>
    <t>Montáž kontaktního zateplení lepením a mechanickým kotvením Příplatek k cenám za zápustnou montáž kotev s použitím tepelněizolačních zátek na vnější stěny z polystyrenu</t>
  </si>
  <si>
    <t>https://podminky.urs.cz/item/CS_URS_2025_02/622251101</t>
  </si>
  <si>
    <t>875+165" sokl + fasáda</t>
  </si>
  <si>
    <t>50</t>
  </si>
  <si>
    <t>622252001</t>
  </si>
  <si>
    <t>Montáž profilů kontaktního zateplení připevněných mechanicky</t>
  </si>
  <si>
    <t>483137411</t>
  </si>
  <si>
    <t>Montáž profilů kontaktního zateplení zakládacích soklových připevněných hmoždinkami</t>
  </si>
  <si>
    <t>https://podminky.urs.cz/item/CS_URS_2025_02/622252001</t>
  </si>
  <si>
    <t>50+50+10+10" zakládací lišta obvod domu</t>
  </si>
  <si>
    <t>115</t>
  </si>
  <si>
    <t>28341025</t>
  </si>
  <si>
    <t>profil zakládací PVC pro izolant tl 80-300mm</t>
  </si>
  <si>
    <t>-462722637</t>
  </si>
  <si>
    <t>126" zakládací úhelního profil včetně okapničky se zvýšenou požární odolností</t>
  </si>
  <si>
    <t>54</t>
  </si>
  <si>
    <t>622253161</t>
  </si>
  <si>
    <t>Montáž kontaktního zateplení ostění lepením a mechanickým kotvením z polystyrenových desek š do 200 mm</t>
  </si>
  <si>
    <t>907274461</t>
  </si>
  <si>
    <t>Montáž kontaktního zateplení - lištový systém ostění, z desek lepených a kotvených mechanicky tloušťky do 40 mm polystyrenových, hloubka špalety do 200 mm</t>
  </si>
  <si>
    <t>https://podminky.urs.cz/item/CS_URS_2025_02/622253161</t>
  </si>
  <si>
    <t>1,8*6" pohled východní ostění S.4 skladba</t>
  </si>
  <si>
    <t>1,8*6" pohled západní ostění</t>
  </si>
  <si>
    <t>1,4*36*2" pohled severní</t>
  </si>
  <si>
    <t>1,2*6*2" pohled severní menší</t>
  </si>
  <si>
    <t>1,5*30*2" pohled jižní</t>
  </si>
  <si>
    <t>0,6*24*2" okna sokl</t>
  </si>
  <si>
    <t>2,2*2*3" dveře vstupní</t>
  </si>
  <si>
    <t>15"RR</t>
  </si>
  <si>
    <t>55</t>
  </si>
  <si>
    <t>28376801</t>
  </si>
  <si>
    <t>deska fenolická tepelně izolační fasádní tl 30mm</t>
  </si>
  <si>
    <t>-1358581981</t>
  </si>
  <si>
    <t>deska fenolická tepelně izolační fasádní λ=0,021 tl 30mm</t>
  </si>
  <si>
    <t>285*0,16</t>
  </si>
  <si>
    <t>56</t>
  </si>
  <si>
    <t>622253181</t>
  </si>
  <si>
    <t>Montáž kontaktního zateplení nadpraží lepením a mechanickým kotvením z polystyrenových desek š do 200 mm</t>
  </si>
  <si>
    <t>440351852</t>
  </si>
  <si>
    <t>Montáž kontaktního zateplení - lištový systém nadpraží, z desek lepených a kotvených mechanicky tloušťky do 40 mm polystyrenových, hloubka špalety do 200 mm</t>
  </si>
  <si>
    <t>https://podminky.urs.cz/item/CS_URS_2025_02/622253181</t>
  </si>
  <si>
    <t xml:space="preserve">1,4*6" podhled východní a západní  skladba S.4</t>
  </si>
  <si>
    <t>1,3*42" pohled severní</t>
  </si>
  <si>
    <t>2,1*30" pohled jižní</t>
  </si>
  <si>
    <t>0,9*24" okna sokl</t>
  </si>
  <si>
    <t>1,5*3" dveře</t>
  </si>
  <si>
    <t>10"RR</t>
  </si>
  <si>
    <t>57</t>
  </si>
  <si>
    <t>1303569609</t>
  </si>
  <si>
    <t>(165*0,15)*2" nadpraží + parapety</t>
  </si>
  <si>
    <t>58</t>
  </si>
  <si>
    <t>622253201</t>
  </si>
  <si>
    <t>Montáž kontaktního zateplení parapetu lepením a mechanickým kotvením z polystyrenových desek š do 200 mm</t>
  </si>
  <si>
    <t>-2053704777</t>
  </si>
  <si>
    <t>Montáž kontaktního zateplení - lištový systém parapetu, z desek lepených a kotvených mechanicky tloušťky do 40 mm polystyrenových, hloubka špalety do 200 mm</t>
  </si>
  <si>
    <t>https://podminky.urs.cz/item/CS_URS_2025_02/622253201</t>
  </si>
  <si>
    <t>1,35*36" parapet pohled severní</t>
  </si>
  <si>
    <t>1,3*6" parapet pohled severní</t>
  </si>
  <si>
    <t>0,85*12" parapet okna suterén pohled severní</t>
  </si>
  <si>
    <t>2,1*30" parapet okna jižní podhled</t>
  </si>
  <si>
    <t>0,85*12" parapet okna suterén pohled jižní</t>
  </si>
  <si>
    <t>1,35*6" parapet pohled západní a východní</t>
  </si>
  <si>
    <t>66</t>
  </si>
  <si>
    <t>622511112.WBR.001</t>
  </si>
  <si>
    <t>Tenkovrstvá akrylátová omítka marmolit střednězrnný vnějších stěn</t>
  </si>
  <si>
    <t>-1480393944</t>
  </si>
  <si>
    <t>Tenkovrstvá akrylátová omítka weberpas marmolit střednězrnný vnějších stěn</t>
  </si>
  <si>
    <t>((0,85+1,9+1,9)*0,35)*2" úprava ostění a nadpraží dveře pohled západní a východní skladba s.4</t>
  </si>
  <si>
    <t>((0,85+0,54+0,54)*0,35)*24" úprava ostění okna suterén skladba s.4</t>
  </si>
  <si>
    <t>(2*0,35)*3" úprava ostění dveře severní skladba s.4</t>
  </si>
  <si>
    <t>67</t>
  </si>
  <si>
    <t>622541022</t>
  </si>
  <si>
    <t>Tenkovrstvá silikonsilikátová zatíraná omítka zrnitost 2,0 mm vnějších stěn</t>
  </si>
  <si>
    <t>1571716614</t>
  </si>
  <si>
    <t>Omítka tenkovrstvá silikonsilikátová vnějších ploch probarvená bez penetrace, zatíraná (škrábaná), tloušťky 2,0 mm stěn</t>
  </si>
  <si>
    <t>https://podminky.urs.cz/item/CS_URS_2025_02/622541022</t>
  </si>
  <si>
    <t>875" fasády skladba S.1.</t>
  </si>
  <si>
    <t>0,35*(45,6+162,1)"nadpraží a ostění skladba S.1</t>
  </si>
  <si>
    <t>(2,9*0,6)*3" skladba s.t.3</t>
  </si>
  <si>
    <t>(50+50)*0,4" římsa skladba P.3</t>
  </si>
  <si>
    <t>74</t>
  </si>
  <si>
    <t>629991011</t>
  </si>
  <si>
    <t>Zakrytí výplní otvorů a svislých ploch fólií přilepenou lepící páskou</t>
  </si>
  <si>
    <t>-1048422703</t>
  </si>
  <si>
    <t>Zakrytí vnějších ploch před znečištěním včetně pozdějšího odkrytí výplní otvorů a svislých ploch fólií přilepenou lepící páskou</t>
  </si>
  <si>
    <t>https://podminky.urs.cz/item/CS_URS_2025_02/629991011</t>
  </si>
  <si>
    <t>6*(1,75*1,29)" okna zakrytí západ a východ</t>
  </si>
  <si>
    <t>(0,85*1,9)*2" dveře zakrytí západ a východ</t>
  </si>
  <si>
    <t>(1,35*1,2)*36"okna severní</t>
  </si>
  <si>
    <t xml:space="preserve">(1,29*1,15)*6"  okna severní</t>
  </si>
  <si>
    <t>3*(2,2*1,5)" dveře pohled severní</t>
  </si>
  <si>
    <t>(0,85*0,54)*24" okna suterén severní a jižní pohled</t>
  </si>
  <si>
    <t>(2,1*1,5)*30" okna jižní pohled</t>
  </si>
  <si>
    <t>44</t>
  </si>
  <si>
    <t>629995101</t>
  </si>
  <si>
    <t>Očištění vnějších ploch tlakovou vodou</t>
  </si>
  <si>
    <t>-1261642898</t>
  </si>
  <si>
    <t>Očištění vnějších ploch tlakovou vodou omytím tlakovou vodou</t>
  </si>
  <si>
    <t>https://podminky.urs.cz/item/CS_URS_2025_02/629995101</t>
  </si>
  <si>
    <t>875+165" očištění vnější fasády včetně soklu skladby S.1. a S.2</t>
  </si>
  <si>
    <t>69</t>
  </si>
  <si>
    <t>629999011</t>
  </si>
  <si>
    <t>Příplatek k úpravám povrchů za provádění styku dvou barev nebo struktur na fasádě</t>
  </si>
  <si>
    <t>37261754</t>
  </si>
  <si>
    <t>Příplatky k cenám úprav vnějších povrchů za zvýšenou pracnost při provádění styku dvou barev nebo struktur na fasádě</t>
  </si>
  <si>
    <t>https://podminky.urs.cz/item/CS_URS_2025_02/629999011</t>
  </si>
  <si>
    <t>30" změny barev dle návrhu</t>
  </si>
  <si>
    <t>26</t>
  </si>
  <si>
    <t>642945111</t>
  </si>
  <si>
    <t>Osazování protipožárních nebo protiplynových zárubní dveří jednokřídlových do 2,5 m2</t>
  </si>
  <si>
    <t>kus</t>
  </si>
  <si>
    <t>-1181412840</t>
  </si>
  <si>
    <t>Osazování ocelových zárubní protipožárních nebo protiplynových dveří do vynechaného otvoru, s obetonováním, dveří jednokřídlových do 2,5 m2</t>
  </si>
  <si>
    <t>https://podminky.urs.cz/item/CS_URS_2025_02/642945111</t>
  </si>
  <si>
    <t>6" dveře nové protipožární suterén</t>
  </si>
  <si>
    <t>27</t>
  </si>
  <si>
    <t>55331556</t>
  </si>
  <si>
    <t>zárubeň jednokřídlá ocelová pro zdění s protipožární úpravou tl stěny 75-100mm rozměru 700/1970, 2100mm</t>
  </si>
  <si>
    <t>1364725356</t>
  </si>
  <si>
    <t>9</t>
  </si>
  <si>
    <t>Ostatní konstrukce a práce, bourání</t>
  </si>
  <si>
    <t>75</t>
  </si>
  <si>
    <t>919726122</t>
  </si>
  <si>
    <t>Geotextilie pro ochranu, separaci a filtraci netkaná měrná hm přes 200 do 300 g/m2</t>
  </si>
  <si>
    <t>1853502845</t>
  </si>
  <si>
    <t>Geotextilie netkaná pro ochranu, separaci nebo filtraci měrná hmotnost přes 200 do 300 g/m2</t>
  </si>
  <si>
    <t>https://podminky.urs.cz/item/CS_URS_2025_02/919726122</t>
  </si>
  <si>
    <t>48*9" ochrana z geotextilie škvára půda</t>
  </si>
  <si>
    <t>919735111</t>
  </si>
  <si>
    <t>Řezání stávajícího živičného krytu hl do 50 mm</t>
  </si>
  <si>
    <t>-1768576214</t>
  </si>
  <si>
    <t>Řezání stávajícího živičného krytu nebo podkladu hloubky do 50 mm</t>
  </si>
  <si>
    <t>https://podminky.urs.cz/item/CS_URS_2025_02/919735111</t>
  </si>
  <si>
    <t>50" odříznutí stávajícího osfaltu</t>
  </si>
  <si>
    <t>97</t>
  </si>
  <si>
    <t>941211111</t>
  </si>
  <si>
    <t>Montáž lešení řadového rámového lehkého zatížení do 200 kg/m2 š od 0,6 do 0,9 m v do 10 m</t>
  </si>
  <si>
    <t>-1350401631</t>
  </si>
  <si>
    <t>Lešení řadové rámové lehké pracovní s podlahami s provozním zatížením tř. 3 do 200 kg/m2 šířky tř. SW06 od 0,6 do 0,9 m výšky do 10 m montáž</t>
  </si>
  <si>
    <t>https://podminky.urs.cz/item/CS_URS_2025_02/941211111</t>
  </si>
  <si>
    <t>(50+50+10+10)*10" lešení fasáda</t>
  </si>
  <si>
    <t>98</t>
  </si>
  <si>
    <t>941211211</t>
  </si>
  <si>
    <t>Příplatek k lešení řadovému rámovému lehkému do 200 kg/m2 š od 0,6 do 0,9 m v do 10 m za každý den použití</t>
  </si>
  <si>
    <t>-554294226</t>
  </si>
  <si>
    <t>Lešení řadové rámové lehké pracovní s podlahami s provozním zatížením tř. 3 do 200 kg/m2 šířky tř. SW06 od 0,6 do 0,9 m výšky do 10 m příplatek za každý den použití</t>
  </si>
  <si>
    <t>https://podminky.urs.cz/item/CS_URS_2025_02/941211211</t>
  </si>
  <si>
    <t>1200*60" předpoklad 60 dní</t>
  </si>
  <si>
    <t>99</t>
  </si>
  <si>
    <t>941211811</t>
  </si>
  <si>
    <t>Demontáž lešení řadového rámového lehkého zatížení do 200 kg/m2 š od 0,6 do 0,9 m v do 10 m</t>
  </si>
  <si>
    <t>1560086413</t>
  </si>
  <si>
    <t>Lešení řadové rámové lehké pracovní s podlahami s provozním zatížením tř. 3 do 200 kg/m2 šířky tř. SW06 od 0,6 do 0,9 m výšky do 10 m demontáž</t>
  </si>
  <si>
    <t>https://podminky.urs.cz/item/CS_URS_2025_02/941211811</t>
  </si>
  <si>
    <t>100</t>
  </si>
  <si>
    <t>944511111</t>
  </si>
  <si>
    <t>Montáž ochranné sítě z textilie z umělých vláken</t>
  </si>
  <si>
    <t>-699707131</t>
  </si>
  <si>
    <t>Síť ochranná zavěšená na konstrukci lešení z textilie z umělých vláken montáž</t>
  </si>
  <si>
    <t>https://podminky.urs.cz/item/CS_URS_2025_02/944511111</t>
  </si>
  <si>
    <t>101</t>
  </si>
  <si>
    <t>944511211</t>
  </si>
  <si>
    <t>Příplatek k ochranné síti za každý den použití</t>
  </si>
  <si>
    <t>791955471</t>
  </si>
  <si>
    <t>Síť ochranná zavěšená na konstrukci lešení z textilie z umělých vláken příplatek k ceně za každý den použití</t>
  </si>
  <si>
    <t>https://podminky.urs.cz/item/CS_URS_2025_02/944511211</t>
  </si>
  <si>
    <t>1200*60</t>
  </si>
  <si>
    <t>102</t>
  </si>
  <si>
    <t>944511811</t>
  </si>
  <si>
    <t>Demontáž ochranné sítě z textilie z umělých vláken</t>
  </si>
  <si>
    <t>1388235666</t>
  </si>
  <si>
    <t>Síť ochranná zavěšená na konstrukci lešení z textilie z umělých vláken demontáž</t>
  </si>
  <si>
    <t>https://podminky.urs.cz/item/CS_URS_2025_02/944511811</t>
  </si>
  <si>
    <t>1200</t>
  </si>
  <si>
    <t>47</t>
  </si>
  <si>
    <t>949101111</t>
  </si>
  <si>
    <t>Lešení pomocné pro objekty pozemních staveb s lešeňovou podlahou v do 1,9 m zatížení do 150 kg/m2</t>
  </si>
  <si>
    <t>-454670882</t>
  </si>
  <si>
    <t>Lešení pomocné pracovní pro objekty pozemních staveb pro zatížení do 150 kg/m2, o výšce lešeňové podlahy do 1,9 m</t>
  </si>
  <si>
    <t>https://podminky.urs.cz/item/CS_URS_2025_02/949101111</t>
  </si>
  <si>
    <t xml:space="preserve">110+227" lešení pomocné suterén </t>
  </si>
  <si>
    <t>95</t>
  </si>
  <si>
    <t>953941511</t>
  </si>
  <si>
    <t>Osazování věšáku u oken</t>
  </si>
  <si>
    <t>-1071449905</t>
  </si>
  <si>
    <t>Osazení drobných kovových výrobků bez jejich dodání s vysekáním kapes pro upevňovací prvky se zazděním, zabetonováním nebo zalitím věšáků pro vedení pod betonovým stropem</t>
  </si>
  <si>
    <t>https://podminky.urs.cz/item/CS_URS_2025_02/953941511</t>
  </si>
  <si>
    <t>96</t>
  </si>
  <si>
    <t>RMAT0001</t>
  </si>
  <si>
    <t>dodávka věšáku dle výběru investora</t>
  </si>
  <si>
    <t>457140399</t>
  </si>
  <si>
    <t>70</t>
  </si>
  <si>
    <t>967032974</t>
  </si>
  <si>
    <t>Odsekání plošných fasádních prvků předsazených před líc zdiva 80 mm</t>
  </si>
  <si>
    <t>1875285862</t>
  </si>
  <si>
    <t>Odsekání plošných fasádních prvků předsazených před líc zdiva do 80 mm</t>
  </si>
  <si>
    <t>https://podminky.urs.cz/item/CS_URS_2025_02/967032974</t>
  </si>
  <si>
    <t>(50+50+10+10)*0,20" odsekání šambran, říms vystouplých prvků</t>
  </si>
  <si>
    <t>46</t>
  </si>
  <si>
    <t>978036141</t>
  </si>
  <si>
    <t>Otlučení (osekání) cementových omítek vnějších ploch v rozsahu přes 20 do 30 %</t>
  </si>
  <si>
    <t>2045539116</t>
  </si>
  <si>
    <t>Otlučení cementových omítek vnějších ploch s vyškrabáním spar zdiva a s očištěním povrchu, v rozsahu přes 20 do 30 %</t>
  </si>
  <si>
    <t>https://podminky.urs.cz/item/CS_URS_2025_02/978036141</t>
  </si>
  <si>
    <t>1025*0,25" otlučení omítek v rozsahu 25% - odfouklé části - bude určeno dle skutečnosti</t>
  </si>
  <si>
    <t>103</t>
  </si>
  <si>
    <t>993111111</t>
  </si>
  <si>
    <t>Dovoz a odvoz lešení řadového do 10 km včetně naložení a složení</t>
  </si>
  <si>
    <t>-584246142</t>
  </si>
  <si>
    <t>Dovoz a odvoz lešení včetně naložení a složení řadového, na vzdálenost do 10 km</t>
  </si>
  <si>
    <t>https://podminky.urs.cz/item/CS_URS_2025_02/993111111</t>
  </si>
  <si>
    <t>104</t>
  </si>
  <si>
    <t>993111119</t>
  </si>
  <si>
    <t>Příplatek k ceně dovozu a odvozu lešení řadového ZKD 10 km přes 10 km</t>
  </si>
  <si>
    <t>-955137349</t>
  </si>
  <si>
    <t>Dovoz a odvoz lešení včetně naložení a složení řadového, na vzdálenost Příplatek k ceně za každých dalších i započatých 10 km přes 10 km</t>
  </si>
  <si>
    <t>https://podminky.urs.cz/item/CS_URS_2025_02/993111119</t>
  </si>
  <si>
    <t>1200" vzdálenost dle zhotovitele</t>
  </si>
  <si>
    <t>997</t>
  </si>
  <si>
    <t>Doprava suti a vybouraných hmot</t>
  </si>
  <si>
    <t>105</t>
  </si>
  <si>
    <t>997013501</t>
  </si>
  <si>
    <t>Odvoz suti a vybouraných hmot na skládku nebo meziskládku do 1 km se složením</t>
  </si>
  <si>
    <t>t</t>
  </si>
  <si>
    <t>-1432438759</t>
  </si>
  <si>
    <t>Odvoz suti a vybouraných hmot na skládku nebo meziskládku se složením, na vzdálenost do 1 km</t>
  </si>
  <si>
    <t>https://podminky.urs.cz/item/CS_URS_2025_02/997013501</t>
  </si>
  <si>
    <t>35,674-8</t>
  </si>
  <si>
    <t>106</t>
  </si>
  <si>
    <t>997013509</t>
  </si>
  <si>
    <t>Příplatek k odvozu suti a vybouraných hmot na skládku ZKD 1 km přes 1 km</t>
  </si>
  <si>
    <t>2105904477</t>
  </si>
  <si>
    <t>Odvoz suti a vybouraných hmot na skládku nebo meziskládku se složením, na vzdálenost Příplatek k ceně za každý další započatý 1 km přes 1 km</t>
  </si>
  <si>
    <t>https://podminky.urs.cz/item/CS_URS_2025_02/997013509</t>
  </si>
  <si>
    <t>27,674</t>
  </si>
  <si>
    <t>107</t>
  </si>
  <si>
    <t>997013869</t>
  </si>
  <si>
    <t>Poplatek za uložení stavebního odpadu na recyklační skládce (skládkovné) ze směsí betonu, cihel a keramických výrobků kód odpadu 17 01 07</t>
  </si>
  <si>
    <t>-314074767</t>
  </si>
  <si>
    <t>Poplatek za uložení stavebního odpadu na recyklační skládce (skládkovné) ze směsí nebo oddělených frakcí betonu, cihel a keramických výrobků zatříděného do Katalogu odpadů pod kódem 17 01 07</t>
  </si>
  <si>
    <t>https://podminky.urs.cz/item/CS_URS_2025_02/997013869</t>
  </si>
  <si>
    <t>108</t>
  </si>
  <si>
    <t>997013875</t>
  </si>
  <si>
    <t>Poplatek za uložení stavebního odpadu na recyklační skládce (skládkovné) asfaltového bez obsahu dehtu zatříděného do Katalogu odpadů pod kódem 17 03 02</t>
  </si>
  <si>
    <t>-1933594989</t>
  </si>
  <si>
    <t>https://podminky.urs.cz/item/CS_URS_2025_02/997013875</t>
  </si>
  <si>
    <t>2,45</t>
  </si>
  <si>
    <t>998</t>
  </si>
  <si>
    <t>Přesun hmot</t>
  </si>
  <si>
    <t>109</t>
  </si>
  <si>
    <t>998011002</t>
  </si>
  <si>
    <t>Přesun hmot pro budovy zděné v přes 6 do 12 m</t>
  </si>
  <si>
    <t>-83577442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</si>
  <si>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</si>
  <si>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https://podminky.urs.cz/item/CS_URS_2025_02/998011002</t>
  </si>
  <si>
    <t>PSV</t>
  </si>
  <si>
    <t>Práce a dodávky PSV</t>
  </si>
  <si>
    <t>713</t>
  </si>
  <si>
    <t>Izolace tepelné</t>
  </si>
  <si>
    <t>132</t>
  </si>
  <si>
    <t>713111111</t>
  </si>
  <si>
    <t>Montáž izolace tepelné vrchem stropů volně kladenými rohožemi, pásy, dílci, deskami</t>
  </si>
  <si>
    <t>16</t>
  </si>
  <si>
    <t>-753989923</t>
  </si>
  <si>
    <t>Montáž tepelné izolace stropů rohožemi, pásy, dílci, deskami, bloky (izolační materiál ve specifikaci) vrchem bez překrytí lepenkou kladenými volně</t>
  </si>
  <si>
    <t>https://podminky.urs.cz/item/CS_URS_2025_02/713111111</t>
  </si>
  <si>
    <t>(10+10+50+50)*0,5" skladba P.3 zateplení římsy z půdního prostoru</t>
  </si>
  <si>
    <t>133</t>
  </si>
  <si>
    <t>63152099</t>
  </si>
  <si>
    <t xml:space="preserve">pás tepelně izolační univerzální  tl 100mm</t>
  </si>
  <si>
    <t>32</t>
  </si>
  <si>
    <t>-1721549467</t>
  </si>
  <si>
    <t>pás tepelně izolační univerzální λ=0,032-0,033 tl 100mm</t>
  </si>
  <si>
    <t>60*1,05 'Přepočtené koeficientem množství</t>
  </si>
  <si>
    <t>19</t>
  </si>
  <si>
    <t>713111128</t>
  </si>
  <si>
    <t>Montáž izolace tepelné spodem stropů lepením celoplošně s mechanickým kotvením rohoží, pásů, dílců, desek</t>
  </si>
  <si>
    <t>-854049759</t>
  </si>
  <si>
    <t>Montáž tepelné izolace stropů rohožemi, pásy, dílci, deskami, bloky (izolační materiál ve specifikaci) rovných spodem lepením celoplošně s mechanickým kotvením</t>
  </si>
  <si>
    <t>https://podminky.urs.cz/item/CS_URS_2025_02/713111128</t>
  </si>
  <si>
    <t>30,75*3,6" podhled suterén EPS St.1</t>
  </si>
  <si>
    <t>124</t>
  </si>
  <si>
    <t>28375011</t>
  </si>
  <si>
    <t>deska EPS 70 pro konstrukce s malým zatížením tl 120mm</t>
  </si>
  <si>
    <t>-1957566115</t>
  </si>
  <si>
    <t>deska EPS 70 pro konstrukce s malým zatížením λ=0,039 tl 120mm</t>
  </si>
  <si>
    <t>110,7*1,02</t>
  </si>
  <si>
    <t>17</t>
  </si>
  <si>
    <t>713111139</t>
  </si>
  <si>
    <t>Montáž izolace tepelné spodem stropů žebrových lepením celoplošně s mechanickým kotvením rohoží, pásů, dílců, desek</t>
  </si>
  <si>
    <t>-910604248</t>
  </si>
  <si>
    <t>Montáž tepelné izolace stropů rohožemi, pásy, dílci, deskami, bloky (izolační materiál ve specifikaci) žebrových spodem lepením celoplošně s mechanickým kotvením</t>
  </si>
  <si>
    <t>https://podminky.urs.cz/item/CS_URS_2025_02/713111139</t>
  </si>
  <si>
    <t>6,3*4,2" lepení desek s talířovou hmoždinkou levá M. skladba ST.2</t>
  </si>
  <si>
    <t>13*4,2" druhá M skladba ST.2</t>
  </si>
  <si>
    <t>13*4,2" třetí M skladba ST.2</t>
  </si>
  <si>
    <t>6,3*4,2" čtvrta M skladba ST.2</t>
  </si>
  <si>
    <t>15,6*4,2" horní M pátá skladba ST.2</t>
  </si>
  <si>
    <t>18</t>
  </si>
  <si>
    <t>63148010</t>
  </si>
  <si>
    <t>deska tepelně izolační minerální univerzální tl 180mm</t>
  </si>
  <si>
    <t>894485930</t>
  </si>
  <si>
    <t>deska tepelně izolační minerální univerzální λ=0,038-0,039 tl 180mm</t>
  </si>
  <si>
    <t>227,64*1,05 'Přepočtené koeficientem množství</t>
  </si>
  <si>
    <t>76</t>
  </si>
  <si>
    <t>713114213</t>
  </si>
  <si>
    <t>Tepelná foukaná izolace skelná vlákna nižší objemová hmotnost vodorovná volná tl přes 250 do 300 mm</t>
  </si>
  <si>
    <t>-303395679</t>
  </si>
  <si>
    <t>Tepelná foukaná izolace vodorovných konstrukcí ze skelných vláken nižší objemové hmotnosti otevřená volně foukaná, tloušťky vrstvy přes 250 do 300 mm</t>
  </si>
  <si>
    <t>https://podminky.urs.cz/item/CS_URS_2025_02/713114213</t>
  </si>
  <si>
    <t>432*0,3" foukaná izolace půdní prostor P.1 a P.2</t>
  </si>
  <si>
    <t>713131241</t>
  </si>
  <si>
    <t>Montáž izolace tepelné stěn lepením celoplošně v kombinaci s mechanickým kotvením rohoží, pásů, dílců, desek tl do 100mm</t>
  </si>
  <si>
    <t>-1359085429</t>
  </si>
  <si>
    <t>Montáž tepelné izolace stěn rohožemi, pásy, deskami, dílci, bloky (izolační materiál ve specifikaci) lepením celoplošně s mechanickým kotvením, tloušťky izolace do 100 mm</t>
  </si>
  <si>
    <t>https://podminky.urs.cz/item/CS_URS_2025_02/713131241</t>
  </si>
  <si>
    <t>6*(2,7*4,2)" zateplení stěn suterén skladba S.3</t>
  </si>
  <si>
    <t>-6*(0,8*2,0)" odečet dveří skladba S.3</t>
  </si>
  <si>
    <t>3*(3,2*2,7)" skladba s.3. stěna ke schodišti</t>
  </si>
  <si>
    <t>33</t>
  </si>
  <si>
    <t>28375936</t>
  </si>
  <si>
    <t>deska EPS 70 fasádní tl 80mm</t>
  </si>
  <si>
    <t>866673132</t>
  </si>
  <si>
    <t>deska EPS 70 fasádní λ=0,039 tl 80mm</t>
  </si>
  <si>
    <t>84,36*1,05 'Přepočtené koeficientem množství</t>
  </si>
  <si>
    <t>87</t>
  </si>
  <si>
    <t>713141311</t>
  </si>
  <si>
    <t>Montáž izolace tepelné střech plochých kladené volně, spádová vrstva</t>
  </si>
  <si>
    <t>-119965397</t>
  </si>
  <si>
    <t>Montáž tepelné izolace střech plochých spádovými klíny v ploše kladenými volně</t>
  </si>
  <si>
    <t>https://podminky.urs.cz/item/CS_URS_2025_02/713141311</t>
  </si>
  <si>
    <t xml:space="preserve">1,5*3" spádové klíny EPS stříšky  st.3</t>
  </si>
  <si>
    <t>88</t>
  </si>
  <si>
    <t>28376140</t>
  </si>
  <si>
    <t>klín izolační spád do 5% EPS 70</t>
  </si>
  <si>
    <t>1237987500</t>
  </si>
  <si>
    <t>4,5*0,3" spádové klíny</t>
  </si>
  <si>
    <t>110</t>
  </si>
  <si>
    <t>998713102</t>
  </si>
  <si>
    <t>Přesun hmot tonážní pro izolace tepelné v objektech v přes 6 do 12 m</t>
  </si>
  <si>
    <t>-1690374798</t>
  </si>
  <si>
    <t>Přesun hmot pro izolace tepelné stanovený z hmotnosti přesunovaného materiálu vodorovná dopravní vzdálenost do 50 m s užitím mechanizace v objektech výšky přes 6 m do 12 m</t>
  </si>
  <si>
    <t>https://podminky.urs.cz/item/CS_URS_2025_02/998713102</t>
  </si>
  <si>
    <t>119</t>
  </si>
  <si>
    <t>R622218001</t>
  </si>
  <si>
    <t>Ztížení práce na zateplení stropní konstrukce - ins vedení pod stropní kcí</t>
  </si>
  <si>
    <t>2032529140</t>
  </si>
  <si>
    <t>Zesílení stávajícího kontaktního zateplení s celoplošným lepením tepelné izolace ve druhé vrstvě (zdvojením) na vnější stěny a mechanickým kotvením z polystyrenových desek, celkové tloušťky izolace do 100 mm</t>
  </si>
  <si>
    <t xml:space="preserve">227" ztížení práce kolem potrubí </t>
  </si>
  <si>
    <t>721</t>
  </si>
  <si>
    <t>Zdravotechnika - vnitřní kanalizace</t>
  </si>
  <si>
    <t>120</t>
  </si>
  <si>
    <t>721242115</t>
  </si>
  <si>
    <t>Lapač střešních splavenin z PP s kulovým kloubem na odtoku DN 110</t>
  </si>
  <si>
    <t>-1118733947</t>
  </si>
  <si>
    <t>Lapače střešních splavenin polypropylenové (PP) s kulovým kloubem na odtoku DN 110</t>
  </si>
  <si>
    <t>https://podminky.urs.cz/item/CS_URS_2025_02/721242115</t>
  </si>
  <si>
    <t>741</t>
  </si>
  <si>
    <t>Elektroinstalace - silnoproud</t>
  </si>
  <si>
    <t>117</t>
  </si>
  <si>
    <t>R741410041</t>
  </si>
  <si>
    <t>Montáž a demontáž hromosvodu včetně likvidace a s novými prvky na fasádě - prodloužení úchytů KPL</t>
  </si>
  <si>
    <t>-1393322304</t>
  </si>
  <si>
    <t>Montáž uzemňovacího vedení s upevněním, propojením a připojením pomocí svorek v zemi s izolací spojů drátu nebo lana Ø do 10 mm v městské zástavbě</t>
  </si>
  <si>
    <t>8*12" demontáž a zpětná montáž hromosvodu včetně kotvení komplet úprava</t>
  </si>
  <si>
    <t>762</t>
  </si>
  <si>
    <t>Konstrukce tesařské</t>
  </si>
  <si>
    <t>77</t>
  </si>
  <si>
    <t>762332121</t>
  </si>
  <si>
    <t>Montáž vázaných kcí krovů pravidelných pomocí ocelových spojek z hraněného řeziva pl přes 50 do 120 cm2</t>
  </si>
  <si>
    <t>-668617803</t>
  </si>
  <si>
    <t>Montáž vázaných konstrukcí krovů střech pultových, sedlových, valbových, stanových čtvercového nebo obdélníkového půdorysu z řeziva hraněného pomocí ocelových spojek (spojky ve specifikaci) průřezové plochy přes 50 do 120 cm2</t>
  </si>
  <si>
    <t>https://podminky.urs.cz/item/CS_URS_2025_02/762332121</t>
  </si>
  <si>
    <t xml:space="preserve">115" doplnění roštu půdní prostor </t>
  </si>
  <si>
    <t>78</t>
  </si>
  <si>
    <t>60512125</t>
  </si>
  <si>
    <t>hranol stavební řezivo průřezu do 120cm2 do dl 6m</t>
  </si>
  <si>
    <t>396607386</t>
  </si>
  <si>
    <t>115*0,01 'Přepočtené koeficientem množství</t>
  </si>
  <si>
    <t>81</t>
  </si>
  <si>
    <t>762341026</t>
  </si>
  <si>
    <t>Bednění střech rovných sklon do 60° z desek OSB tl 22 mm na pero a drážku šroubovaných na krokve</t>
  </si>
  <si>
    <t>645008919</t>
  </si>
  <si>
    <t>Bednění střech střech rovných sklonu do 60° s vyřezáním otvorů z dřevoštěpkových desek OSB šroubovaných na krokve na pero a drážku, tloušťky desky 22 mm</t>
  </si>
  <si>
    <t>https://podminky.urs.cz/item/CS_URS_2025_02/762341026</t>
  </si>
  <si>
    <t>80" OSB deska půdní prostor skladba P.2. - včetně OSB desek</t>
  </si>
  <si>
    <t>1,8*3" OSB deska na stříšky skladba P.2. - včetně OSB desek</t>
  </si>
  <si>
    <t>79</t>
  </si>
  <si>
    <t>762342216</t>
  </si>
  <si>
    <t>Montáž laťování na střechách jednoduchých sklonu do 60° osové vzdálenosti přes 360 do 600 mm</t>
  </si>
  <si>
    <t>-1610000200</t>
  </si>
  <si>
    <t>Montáž laťování střech jednoduchých sklonu do 60° při osové vzdálenosti latí přes 360 do 600 mm</t>
  </si>
  <si>
    <t>https://podminky.urs.cz/item/CS_URS_2025_02/762342216</t>
  </si>
  <si>
    <t>80" latě pro montáž OSB desek dle PD skaldba P.2</t>
  </si>
  <si>
    <t>80</t>
  </si>
  <si>
    <t>60514101</t>
  </si>
  <si>
    <t>řezivo jehličnaté lať 10-25cm2</t>
  </si>
  <si>
    <t>-1845613611</t>
  </si>
  <si>
    <t>0,5" latě pod OSB desky stanoveno na základě odhadu skladba P.2</t>
  </si>
  <si>
    <t>83</t>
  </si>
  <si>
    <t>762395000</t>
  </si>
  <si>
    <t>Spojovací prostředky krovů, bednění, laťování, nadstřešních konstrukcí</t>
  </si>
  <si>
    <t>-1817281179</t>
  </si>
  <si>
    <t>Spojovací prostředky krovů, bednění a laťování, nadstřešních konstrukcí svorníky, prkna, hřebíky, pásová ocel, vruty</t>
  </si>
  <si>
    <t>https://podminky.urs.cz/item/CS_URS_2025_02/762395000</t>
  </si>
  <si>
    <t>1,76" kotvení OSB desek</t>
  </si>
  <si>
    <t>82</t>
  </si>
  <si>
    <t>762895000</t>
  </si>
  <si>
    <t>Spojovací prostředky pro montáž záklopu, stropnice a podbíjení</t>
  </si>
  <si>
    <t>221028695</t>
  </si>
  <si>
    <t>Spojovací prostředky záklopu stropů, stropnic, podbíjení hřebíky, svorníky</t>
  </si>
  <si>
    <t>https://podminky.urs.cz/item/CS_URS_2025_02/762895000</t>
  </si>
  <si>
    <t>1,15+0,5</t>
  </si>
  <si>
    <t>111</t>
  </si>
  <si>
    <t>998762102</t>
  </si>
  <si>
    <t>Přesun hmot tonážní pro kce tesařské v objektech v přes 6 do 12 m</t>
  </si>
  <si>
    <t>-1759934101</t>
  </si>
  <si>
    <t>Přesun hmot pro konstrukce tesařské stanovený z hmotnosti přesunovaného materiálu vodorovná dopravní vzdálenost do 50 m základní v objektech výšky přes 6 do 12 m</t>
  </si>
  <si>
    <t>https://podminky.urs.cz/item/CS_URS_2025_02/998762102</t>
  </si>
  <si>
    <t>763</t>
  </si>
  <si>
    <t>Konstrukce suché výstavby</t>
  </si>
  <si>
    <t>48</t>
  </si>
  <si>
    <t>763111313</t>
  </si>
  <si>
    <t>SDK příčka tl 100 mm profil CW+UW 75 desky 1xA 12,5 bez izolace do EI 30</t>
  </si>
  <si>
    <t>2110433417</t>
  </si>
  <si>
    <t>Příčka ze sádrokartonových desek s nosnou konstrukcí z jednoduchých ocelových profilů UW, CW jednoduše opláštěná deskou standardní A tl. 12,5 mm, příčka tl. 100 mm, profil 75, bez izolace, EI do 30</t>
  </si>
  <si>
    <t>https://podminky.urs.cz/item/CS_URS_2025_02/763111313</t>
  </si>
  <si>
    <t>6*(1*1)" doplnění SDK konstrukce nad nové dveře suterén</t>
  </si>
  <si>
    <t>112</t>
  </si>
  <si>
    <t>998763302</t>
  </si>
  <si>
    <t>Přesun hmot tonážní pro konstrukce montované z desek v objektech v přes 6 do 12 m</t>
  </si>
  <si>
    <t>-1838348562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</si>
  <si>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6 do 12 m</t>
  </si>
  <si>
    <t>https://podminky.urs.cz/item/CS_URS_2025_02/998763302</t>
  </si>
  <si>
    <t>764</t>
  </si>
  <si>
    <t>Konstrukce klempířské</t>
  </si>
  <si>
    <t>764001821</t>
  </si>
  <si>
    <t>Demontáž krytiny ze svitků nebo tabulí do suti</t>
  </si>
  <si>
    <t>1133380160</t>
  </si>
  <si>
    <t>Demontáž klempířských konstrukcí krytiny ze svitků nebo tabulí do suti</t>
  </si>
  <si>
    <t>https://podminky.urs.cz/item/CS_URS_2025_02/764001821</t>
  </si>
  <si>
    <t>2,8*0,6*3" demontáž oplechování stříšky nad vstupem</t>
  </si>
  <si>
    <t>91</t>
  </si>
  <si>
    <t>764002414</t>
  </si>
  <si>
    <t>Montáž strukturované oddělovací rohože jakékoliv rš</t>
  </si>
  <si>
    <t>2130654906</t>
  </si>
  <si>
    <t>Montáž strukturované oddělovací rohože jakékoli rš</t>
  </si>
  <si>
    <t>https://podminky.urs.cz/item/CS_URS_2025_02/764002414</t>
  </si>
  <si>
    <t>5,4" stříšky nad vstupem</t>
  </si>
  <si>
    <t>92</t>
  </si>
  <si>
    <t>28329223</t>
  </si>
  <si>
    <t>fólie difuzně propustné s nakašírovanou strukturovanou rohoží pod hladkou plechovou krytinu</t>
  </si>
  <si>
    <t>842200107</t>
  </si>
  <si>
    <t>5,4*1,15 'Přepočtené koeficientem množství</t>
  </si>
  <si>
    <t>11</t>
  </si>
  <si>
    <t>764002851</t>
  </si>
  <si>
    <t>Demontáž oplechování parapetů do suti</t>
  </si>
  <si>
    <t>1998307727</t>
  </si>
  <si>
    <t>Demontáž klempířských konstrukcí oplechování parapetů do suti</t>
  </si>
  <si>
    <t>https://podminky.urs.cz/item/CS_URS_2025_02/764002851</t>
  </si>
  <si>
    <t>14*1,35" 1NP parapety</t>
  </si>
  <si>
    <t>10*2,1" 1NP parapety</t>
  </si>
  <si>
    <t>(17*1,35)*2" 2-3NP parapety</t>
  </si>
  <si>
    <t>(10*2,1)*2" 2-3NP parapety</t>
  </si>
  <si>
    <t>43</t>
  </si>
  <si>
    <t>764002861</t>
  </si>
  <si>
    <t>Demontáž oplechování říms a ozdobných prvků do suti</t>
  </si>
  <si>
    <t>-367775230</t>
  </si>
  <si>
    <t>Demontáž klempířských konstrukcí oplechování říms do suti</t>
  </si>
  <si>
    <t>https://podminky.urs.cz/item/CS_URS_2025_02/764002861</t>
  </si>
  <si>
    <t>50+50+20" demontáž oplechování zdiva u soklové části</t>
  </si>
  <si>
    <t>14</t>
  </si>
  <si>
    <t>764004863</t>
  </si>
  <si>
    <t>Demontáž svodu k dalšímu použití</t>
  </si>
  <si>
    <t>-825481323</t>
  </si>
  <si>
    <t>Demontáž klempířských konstrukcí svodu k dalšímu použití</t>
  </si>
  <si>
    <t>https://podminky.urs.cz/item/CS_URS_2025_02/764004863</t>
  </si>
  <si>
    <t>8*10" demontáž svodů pro pozdější využití</t>
  </si>
  <si>
    <t>15</t>
  </si>
  <si>
    <t>764004871</t>
  </si>
  <si>
    <t>Demontáž objímky svodu do suti</t>
  </si>
  <si>
    <t>-1570527526</t>
  </si>
  <si>
    <t>Demontáž klempířských konstrukcí objímek svodu včetně upevnovacích prostředků ( trnů, hmoždinek apod.) do suti</t>
  </si>
  <si>
    <t>https://podminky.urs.cz/item/CS_URS_2025_02/764004871</t>
  </si>
  <si>
    <t>40" demontáž objímek do suti - objímky se prodlouží</t>
  </si>
  <si>
    <t>89</t>
  </si>
  <si>
    <t>764101101</t>
  </si>
  <si>
    <t>Montáž krytiny střechy rovné drážkováním ze svitků rš do 600 mm sklonu do 30°</t>
  </si>
  <si>
    <t>339289098</t>
  </si>
  <si>
    <t>Montáž krytiny z plechu s úpravou u okapů, prostupů a výčnělků střechy rovné drážkováním ze svitků šířky do 600 mm, sklon střechy do 30°</t>
  </si>
  <si>
    <t>https://podminky.urs.cz/item/CS_URS_2025_02/764101101</t>
  </si>
  <si>
    <t>1,8*3" krytina falcovaný plech stříšky</t>
  </si>
  <si>
    <t>90</t>
  </si>
  <si>
    <t>138R24111</t>
  </si>
  <si>
    <t>plech Pz lakovaný falcovaný</t>
  </si>
  <si>
    <t>-1878977686</t>
  </si>
  <si>
    <t>5,4</t>
  </si>
  <si>
    <t>121</t>
  </si>
  <si>
    <t>764508131</t>
  </si>
  <si>
    <t>Montáž kruhového svodu</t>
  </si>
  <si>
    <t>1527433909</t>
  </si>
  <si>
    <t>Montáž svodu kruhového, průměru svodu</t>
  </si>
  <si>
    <t>https://podminky.urs.cz/item/CS_URS_2025_02/764508131</t>
  </si>
  <si>
    <t>8*10" zpětné osazení svodu včetně nových prodloužených úchytek</t>
  </si>
  <si>
    <t>113</t>
  </si>
  <si>
    <t>998764102</t>
  </si>
  <si>
    <t>Přesun hmot tonážní pro konstrukce klempířské v objektech v přes 6 do 12 m</t>
  </si>
  <si>
    <t>975722607</t>
  </si>
  <si>
    <t>Přesun hmot pro konstrukce klempířské stanovený z hmotnosti přesunovaného materiálu vodorovná dopravní vzdálenost do 50 m základní v objektech výšky přes 6 do 12 m</t>
  </si>
  <si>
    <t>https://podminky.urs.cz/item/CS_URS_2025_02/998764102</t>
  </si>
  <si>
    <t>93</t>
  </si>
  <si>
    <t>R764206105</t>
  </si>
  <si>
    <t>Montáž oplechování rovných parapetů rš do 400mm dodávka Pz lakovaný a montáž</t>
  </si>
  <si>
    <t>-308943867</t>
  </si>
  <si>
    <t xml:space="preserve">165" oplechování parapetů včetnu ukončení u zdiva, dodávka a montáž </t>
  </si>
  <si>
    <t>766</t>
  </si>
  <si>
    <t>Konstrukce truhlářské</t>
  </si>
  <si>
    <t>766111820</t>
  </si>
  <si>
    <t>Demontáž truhlářských stěn dřevěných plných</t>
  </si>
  <si>
    <t>649220532</t>
  </si>
  <si>
    <t>Demontáž dřevěných stěn plných</t>
  </si>
  <si>
    <t>https://podminky.urs.cz/item/CS_URS_2025_02/766111820</t>
  </si>
  <si>
    <t>(3,2+2,4+5,6+2,5+2,5)*2,5" demontáž plaňkových kójí</t>
  </si>
  <si>
    <t>(4,2+4,2+4,2+3)*2,5" demontáž plaňkových kójí</t>
  </si>
  <si>
    <t>(6,7+2,5+2,5+2,5+2,5+2,5+4,6)*2,3" demontáž plaňkových kójí</t>
  </si>
  <si>
    <t>plaňkové kóje se rozeberou pro pozdější využití</t>
  </si>
  <si>
    <t>28</t>
  </si>
  <si>
    <t>766660021</t>
  </si>
  <si>
    <t>Montáž dveřních křídel otvíravých jednokřídlových š do 0,8 m požárních do ocelové zárubně</t>
  </si>
  <si>
    <t>549128940</t>
  </si>
  <si>
    <t>Montáž dveřních křídel dřevěných nebo plastových otevíravých do ocelové zárubně protipožárních jednokřídlových, šířky do 800 mm</t>
  </si>
  <si>
    <t>https://podminky.urs.cz/item/CS_URS_2025_02/766660021</t>
  </si>
  <si>
    <t>6" dveře nové protipožární</t>
  </si>
  <si>
    <t>29</t>
  </si>
  <si>
    <t>61161025</t>
  </si>
  <si>
    <t>dveře jednokřídlé dřevotřískové protipožární EI (EW) 30 D3 povrch lakovaný plné 700x1970-2100mm</t>
  </si>
  <si>
    <t>-1986593722</t>
  </si>
  <si>
    <t>37</t>
  </si>
  <si>
    <t>766661954</t>
  </si>
  <si>
    <t>Výměna vchodových dveří včetně rámu dvoukřídlových bez nadsvětlíku ve zdivu</t>
  </si>
  <si>
    <t>105414191</t>
  </si>
  <si>
    <t>Výměna vchodových dveří včetně rámu ve zdivu dvoukřídlových bez nadsvětlíku</t>
  </si>
  <si>
    <t>https://podminky.urs.cz/item/CS_URS_2025_02/766661954</t>
  </si>
  <si>
    <t>3" demontáž stávajících dřevěných dveří včetně likvidace a montáž nových dveří z al profilů</t>
  </si>
  <si>
    <t>38</t>
  </si>
  <si>
    <t>55341335</t>
  </si>
  <si>
    <t>dveře dvoukřídlé Al prosklené max rozměru otvoru 4,84m2 bezpečnostní třídy RC2</t>
  </si>
  <si>
    <t>-57986181</t>
  </si>
  <si>
    <t>3*3,3" nové Al dveře včetně montáže</t>
  </si>
  <si>
    <t>114</t>
  </si>
  <si>
    <t>998766102</t>
  </si>
  <si>
    <t>Přesun hmot tonážní pro kce truhlářské v objektech v přes 6 do 12 m</t>
  </si>
  <si>
    <t>1977903875</t>
  </si>
  <si>
    <t>Přesun hmot pro konstrukce truhlářské stanovený z hmotnosti přesunovaného materiálu vodorovná dopravní vzdálenost do 50 m základní v objektech výšky přes 6 do 12 m</t>
  </si>
  <si>
    <t>https://podminky.urs.cz/item/CS_URS_2025_02/998766102</t>
  </si>
  <si>
    <t>783</t>
  </si>
  <si>
    <t>Dokončovací práce - nátěry</t>
  </si>
  <si>
    <t>784</t>
  </si>
  <si>
    <t>Dokončovací práce - malby a tapety</t>
  </si>
  <si>
    <t>24</t>
  </si>
  <si>
    <t>784181121</t>
  </si>
  <si>
    <t>Hloubková jednonásobná bezbarvá penetrace podkladu v místnostech v do 3,80 m</t>
  </si>
  <si>
    <t>52572218</t>
  </si>
  <si>
    <t>Penetrace podkladu jednonásobná hloubková akrylátová bezbarvá v místnostech výšky do 3,80 m</t>
  </si>
  <si>
    <t>https://podminky.urs.cz/item/CS_URS_2025_02/784181121</t>
  </si>
  <si>
    <t>111+228+85" skladba St.1. + S.t. 2 + S.3</t>
  </si>
  <si>
    <t>25</t>
  </si>
  <si>
    <t>784211001</t>
  </si>
  <si>
    <t>Jednonásobné bílé malby ze směsí za mokra výborně oděruvzdorných v místnostech v do 3,80 m</t>
  </si>
  <si>
    <t>-713232251</t>
  </si>
  <si>
    <t>Malby z malířských směsí oděruvzdorných za mokra jednonásobné, bílé za mokra odruvzdorné výborně v místnostech výšky do 3,80 m</t>
  </si>
  <si>
    <t>https://podminky.urs.cz/item/CS_URS_2025_02/784211001</t>
  </si>
  <si>
    <t>424" skladby St.1; St.2 a S.3</t>
  </si>
  <si>
    <t>789</t>
  </si>
  <si>
    <t>Povrchové úpravy ocelových konstrukcí a technologických zařízení</t>
  </si>
  <si>
    <t>127</t>
  </si>
  <si>
    <t>789111141</t>
  </si>
  <si>
    <t>Mechanizované čištění nečlenitých zařízení stupeň přípravy podkladu St 3 stupeň zrezivění B</t>
  </si>
  <si>
    <t>782343747</t>
  </si>
  <si>
    <t>Úpravy povrchů pod nátěry zařízení s povrchem nečlenitým odstranění rzi a nečistot mechanizovaným čištěním stupeň přípravy St 3, stupeň zrezivění B</t>
  </si>
  <si>
    <t>https://podminky.urs.cz/item/CS_URS_2025_02/789111141</t>
  </si>
  <si>
    <t xml:space="preserve">10" očištění zábradlí </t>
  </si>
  <si>
    <t>128</t>
  </si>
  <si>
    <t>789311111</t>
  </si>
  <si>
    <t>Zhotovení nátěru zařízení s povrchem nečlenitým jednosložkového základního tl do 80 µm</t>
  </si>
  <si>
    <t>-1974308103</t>
  </si>
  <si>
    <t>Zhotovení nátěru zařízení s povrchem nečlenitým jednosložkového základního, tloušťky do 80 μm</t>
  </si>
  <si>
    <t>https://podminky.urs.cz/item/CS_URS_2025_02/789311111</t>
  </si>
  <si>
    <t>129</t>
  </si>
  <si>
    <t>24629024</t>
  </si>
  <si>
    <t>hmota nátěrová syntetická základní na ocelové konstrukce</t>
  </si>
  <si>
    <t>kg</t>
  </si>
  <si>
    <t>-1505115017</t>
  </si>
  <si>
    <t>10*0,416 'Přepočtené koeficientem množství</t>
  </si>
  <si>
    <t>130</t>
  </si>
  <si>
    <t>789311221</t>
  </si>
  <si>
    <t>Zhotovení nátěru zařízení s povrchem nečlenitým dvousložkového krycího (vrchního) tl do 80 µm</t>
  </si>
  <si>
    <t>-977627553</t>
  </si>
  <si>
    <t>Zhotovení nátěru zařízení s povrchem nečlenitým dvousložkového krycího (vrchního), tloušťky do 80 μm</t>
  </si>
  <si>
    <t>https://podminky.urs.cz/item/CS_URS_2025_02/789311221</t>
  </si>
  <si>
    <t>131</t>
  </si>
  <si>
    <t>24629095</t>
  </si>
  <si>
    <t>hmota nátěrová epoxidová krycí (email) na ocelové konstrukce RAL 3020</t>
  </si>
  <si>
    <t>-1962290318</t>
  </si>
  <si>
    <t>10*0,183 'Přepočtené koeficientem množství</t>
  </si>
  <si>
    <t>VRN</t>
  </si>
  <si>
    <t>VRN4</t>
  </si>
  <si>
    <t>Inženýrská činnost</t>
  </si>
  <si>
    <t>118</t>
  </si>
  <si>
    <t>044002000</t>
  </si>
  <si>
    <t>Revize revize hromosvodu</t>
  </si>
  <si>
    <t>kpl</t>
  </si>
  <si>
    <t>1024</t>
  </si>
  <si>
    <t>-1873511427</t>
  </si>
  <si>
    <t>Revize revize dočasných objektů nebo zařízení staveniště</t>
  </si>
  <si>
    <t>https://podminky.urs.cz/item/CS_URS_2025_02/044002000</t>
  </si>
  <si>
    <t>VRN9</t>
  </si>
  <si>
    <t>Ostatní náklady</t>
  </si>
  <si>
    <t>94</t>
  </si>
  <si>
    <t>R091002000</t>
  </si>
  <si>
    <t>Ostatní náklady související s objektem - zateplení odvětrání kanalizace a VZT v půdním prostoru</t>
  </si>
  <si>
    <t>1405201880</t>
  </si>
  <si>
    <t>116</t>
  </si>
  <si>
    <t>091002000</t>
  </si>
  <si>
    <t>Ostatní náklady související s objektem - demontáž věšáků a úprava jednotlivých prostupů</t>
  </si>
  <si>
    <t>1268554051</t>
  </si>
  <si>
    <t>Ostatní náklady související s objektem</t>
  </si>
  <si>
    <t>https://podminky.urs.cz/item/CS_URS_2025_02/091002000</t>
  </si>
  <si>
    <t>094103000</t>
  </si>
  <si>
    <t>Náklady na vyklizení objektu</t>
  </si>
  <si>
    <t>70204015</t>
  </si>
  <si>
    <t>https://podminky.urs.cz/item/CS_URS_2025_02/094103000</t>
  </si>
  <si>
    <t>1" vyklizení stávajícíc půdy</t>
  </si>
  <si>
    <t>02_VRN - Vedlejší rozpočtové náklady</t>
  </si>
  <si>
    <t xml:space="preserve">    VRN1 - Průzkumné, zeměměřičské a projektové práce</t>
  </si>
  <si>
    <t xml:space="preserve">    VRN3 - Zařízení staveniště</t>
  </si>
  <si>
    <t>VRN1</t>
  </si>
  <si>
    <t>Průzkumné, zeměměřičské a projektové práce</t>
  </si>
  <si>
    <t>010001000</t>
  </si>
  <si>
    <t>-1204314310</t>
  </si>
  <si>
    <t>https://podminky.urs.cz/item/CS_URS_2025_02/010001000</t>
  </si>
  <si>
    <t>VRN3</t>
  </si>
  <si>
    <t>Zařízení staveniště</t>
  </si>
  <si>
    <t>030001000</t>
  </si>
  <si>
    <t>522740979</t>
  </si>
  <si>
    <t>https://podminky.urs.cz/item/CS_URS_2025_02/030001000</t>
  </si>
  <si>
    <t>040001000</t>
  </si>
  <si>
    <t>-1982870176</t>
  </si>
  <si>
    <t>https://podminky.urs.cz/item/CS_URS_2025_02/040001000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</si>
</sst>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3106121" TargetMode="External" /><Relationship Id="rId2" Type="http://schemas.openxmlformats.org/officeDocument/2006/relationships/hyperlink" Target="https://podminky.urs.cz/item/CS_URS_2025_02/113107113" TargetMode="External" /><Relationship Id="rId3" Type="http://schemas.openxmlformats.org/officeDocument/2006/relationships/hyperlink" Target="https://podminky.urs.cz/item/CS_URS_2025_02/113107141" TargetMode="External" /><Relationship Id="rId4" Type="http://schemas.openxmlformats.org/officeDocument/2006/relationships/hyperlink" Target="https://podminky.urs.cz/item/CS_URS_2025_02/131213701" TargetMode="External" /><Relationship Id="rId5" Type="http://schemas.openxmlformats.org/officeDocument/2006/relationships/hyperlink" Target="https://podminky.urs.cz/item/CS_URS_2025_02/132212131" TargetMode="External" /><Relationship Id="rId6" Type="http://schemas.openxmlformats.org/officeDocument/2006/relationships/hyperlink" Target="https://podminky.urs.cz/item/CS_URS_2025_02/183403153" TargetMode="External" /><Relationship Id="rId7" Type="http://schemas.openxmlformats.org/officeDocument/2006/relationships/hyperlink" Target="https://podminky.urs.cz/item/CS_URS_2025_02/564730001" TargetMode="External" /><Relationship Id="rId8" Type="http://schemas.openxmlformats.org/officeDocument/2006/relationships/hyperlink" Target="https://podminky.urs.cz/item/CS_URS_2025_02/577143101" TargetMode="External" /><Relationship Id="rId9" Type="http://schemas.openxmlformats.org/officeDocument/2006/relationships/hyperlink" Target="https://podminky.urs.cz/item/CS_URS_2025_02/596811311" TargetMode="External" /><Relationship Id="rId10" Type="http://schemas.openxmlformats.org/officeDocument/2006/relationships/hyperlink" Target="https://podminky.urs.cz/item/CS_URS_2025_02/597761111" TargetMode="External" /><Relationship Id="rId11" Type="http://schemas.openxmlformats.org/officeDocument/2006/relationships/hyperlink" Target="https://podminky.urs.cz/item/CS_URS_2025_02/611135011" TargetMode="External" /><Relationship Id="rId12" Type="http://schemas.openxmlformats.org/officeDocument/2006/relationships/hyperlink" Target="https://podminky.urs.cz/item/CS_URS_2025_02/611142001" TargetMode="External" /><Relationship Id="rId13" Type="http://schemas.openxmlformats.org/officeDocument/2006/relationships/hyperlink" Target="https://podminky.urs.cz/item/CS_URS_2025_02/612135011" TargetMode="External" /><Relationship Id="rId14" Type="http://schemas.openxmlformats.org/officeDocument/2006/relationships/hyperlink" Target="https://podminky.urs.cz/item/CS_URS_2025_02/612142001" TargetMode="External" /><Relationship Id="rId15" Type="http://schemas.openxmlformats.org/officeDocument/2006/relationships/hyperlink" Target="https://podminky.urs.cz/item/CS_URS_2025_02/621211001" TargetMode="External" /><Relationship Id="rId16" Type="http://schemas.openxmlformats.org/officeDocument/2006/relationships/hyperlink" Target="https://podminky.urs.cz/item/CS_URS_2025_02/622135002" TargetMode="External" /><Relationship Id="rId17" Type="http://schemas.openxmlformats.org/officeDocument/2006/relationships/hyperlink" Target="https://podminky.urs.cz/item/CS_URS_2025_02/622142001" TargetMode="External" /><Relationship Id="rId18" Type="http://schemas.openxmlformats.org/officeDocument/2006/relationships/hyperlink" Target="https://podminky.urs.cz/item/CS_URS_2025_02/622143002" TargetMode="External" /><Relationship Id="rId19" Type="http://schemas.openxmlformats.org/officeDocument/2006/relationships/hyperlink" Target="https://podminky.urs.cz/item/CS_URS_2025_02/622143004" TargetMode="External" /><Relationship Id="rId20" Type="http://schemas.openxmlformats.org/officeDocument/2006/relationships/hyperlink" Target="https://podminky.urs.cz/item/CS_URS_2025_02/622151021" TargetMode="External" /><Relationship Id="rId21" Type="http://schemas.openxmlformats.org/officeDocument/2006/relationships/hyperlink" Target="https://podminky.urs.cz/item/CS_URS_2025_02/622151031" TargetMode="External" /><Relationship Id="rId22" Type="http://schemas.openxmlformats.org/officeDocument/2006/relationships/hyperlink" Target="https://podminky.urs.cz/item/CS_URS_2025_02/622211021" TargetMode="External" /><Relationship Id="rId23" Type="http://schemas.openxmlformats.org/officeDocument/2006/relationships/hyperlink" Target="https://podminky.urs.cz/item/CS_URS_2025_02/622211031" TargetMode="External" /><Relationship Id="rId24" Type="http://schemas.openxmlformats.org/officeDocument/2006/relationships/hyperlink" Target="https://podminky.urs.cz/item/CS_URS_2025_02/622251101" TargetMode="External" /><Relationship Id="rId25" Type="http://schemas.openxmlformats.org/officeDocument/2006/relationships/hyperlink" Target="https://podminky.urs.cz/item/CS_URS_2025_02/622252001" TargetMode="External" /><Relationship Id="rId26" Type="http://schemas.openxmlformats.org/officeDocument/2006/relationships/hyperlink" Target="https://podminky.urs.cz/item/CS_URS_2025_02/622253161" TargetMode="External" /><Relationship Id="rId27" Type="http://schemas.openxmlformats.org/officeDocument/2006/relationships/hyperlink" Target="https://podminky.urs.cz/item/CS_URS_2025_02/622253181" TargetMode="External" /><Relationship Id="rId28" Type="http://schemas.openxmlformats.org/officeDocument/2006/relationships/hyperlink" Target="https://podminky.urs.cz/item/CS_URS_2025_02/622253201" TargetMode="External" /><Relationship Id="rId29" Type="http://schemas.openxmlformats.org/officeDocument/2006/relationships/hyperlink" Target="https://podminky.urs.cz/item/CS_URS_2025_02/622541022" TargetMode="External" /><Relationship Id="rId30" Type="http://schemas.openxmlformats.org/officeDocument/2006/relationships/hyperlink" Target="https://podminky.urs.cz/item/CS_URS_2025_02/629991011" TargetMode="External" /><Relationship Id="rId31" Type="http://schemas.openxmlformats.org/officeDocument/2006/relationships/hyperlink" Target="https://podminky.urs.cz/item/CS_URS_2025_02/629995101" TargetMode="External" /><Relationship Id="rId32" Type="http://schemas.openxmlformats.org/officeDocument/2006/relationships/hyperlink" Target="https://podminky.urs.cz/item/CS_URS_2025_02/629999011" TargetMode="External" /><Relationship Id="rId33" Type="http://schemas.openxmlformats.org/officeDocument/2006/relationships/hyperlink" Target="https://podminky.urs.cz/item/CS_URS_2025_02/642945111" TargetMode="External" /><Relationship Id="rId34" Type="http://schemas.openxmlformats.org/officeDocument/2006/relationships/hyperlink" Target="https://podminky.urs.cz/item/CS_URS_2025_02/919726122" TargetMode="External" /><Relationship Id="rId35" Type="http://schemas.openxmlformats.org/officeDocument/2006/relationships/hyperlink" Target="https://podminky.urs.cz/item/CS_URS_2025_02/919735111" TargetMode="External" /><Relationship Id="rId36" Type="http://schemas.openxmlformats.org/officeDocument/2006/relationships/hyperlink" Target="https://podminky.urs.cz/item/CS_URS_2025_02/941211111" TargetMode="External" /><Relationship Id="rId37" Type="http://schemas.openxmlformats.org/officeDocument/2006/relationships/hyperlink" Target="https://podminky.urs.cz/item/CS_URS_2025_02/941211211" TargetMode="External" /><Relationship Id="rId38" Type="http://schemas.openxmlformats.org/officeDocument/2006/relationships/hyperlink" Target="https://podminky.urs.cz/item/CS_URS_2025_02/941211811" TargetMode="External" /><Relationship Id="rId39" Type="http://schemas.openxmlformats.org/officeDocument/2006/relationships/hyperlink" Target="https://podminky.urs.cz/item/CS_URS_2025_02/944511111" TargetMode="External" /><Relationship Id="rId40" Type="http://schemas.openxmlformats.org/officeDocument/2006/relationships/hyperlink" Target="https://podminky.urs.cz/item/CS_URS_2025_02/944511211" TargetMode="External" /><Relationship Id="rId41" Type="http://schemas.openxmlformats.org/officeDocument/2006/relationships/hyperlink" Target="https://podminky.urs.cz/item/CS_URS_2025_02/944511811" TargetMode="External" /><Relationship Id="rId42" Type="http://schemas.openxmlformats.org/officeDocument/2006/relationships/hyperlink" Target="https://podminky.urs.cz/item/CS_URS_2025_02/949101111" TargetMode="External" /><Relationship Id="rId43" Type="http://schemas.openxmlformats.org/officeDocument/2006/relationships/hyperlink" Target="https://podminky.urs.cz/item/CS_URS_2025_02/953941511" TargetMode="External" /><Relationship Id="rId44" Type="http://schemas.openxmlformats.org/officeDocument/2006/relationships/hyperlink" Target="https://podminky.urs.cz/item/CS_URS_2025_02/967032974" TargetMode="External" /><Relationship Id="rId45" Type="http://schemas.openxmlformats.org/officeDocument/2006/relationships/hyperlink" Target="https://podminky.urs.cz/item/CS_URS_2025_02/978036141" TargetMode="External" /><Relationship Id="rId46" Type="http://schemas.openxmlformats.org/officeDocument/2006/relationships/hyperlink" Target="https://podminky.urs.cz/item/CS_URS_2025_02/993111111" TargetMode="External" /><Relationship Id="rId47" Type="http://schemas.openxmlformats.org/officeDocument/2006/relationships/hyperlink" Target="https://podminky.urs.cz/item/CS_URS_2025_02/993111119" TargetMode="External" /><Relationship Id="rId48" Type="http://schemas.openxmlformats.org/officeDocument/2006/relationships/hyperlink" Target="https://podminky.urs.cz/item/CS_URS_2025_02/997013501" TargetMode="External" /><Relationship Id="rId49" Type="http://schemas.openxmlformats.org/officeDocument/2006/relationships/hyperlink" Target="https://podminky.urs.cz/item/CS_URS_2025_02/997013509" TargetMode="External" /><Relationship Id="rId50" Type="http://schemas.openxmlformats.org/officeDocument/2006/relationships/hyperlink" Target="https://podminky.urs.cz/item/CS_URS_2025_02/997013869" TargetMode="External" /><Relationship Id="rId51" Type="http://schemas.openxmlformats.org/officeDocument/2006/relationships/hyperlink" Target="https://podminky.urs.cz/item/CS_URS_2025_02/997013875" TargetMode="External" /><Relationship Id="rId52" Type="http://schemas.openxmlformats.org/officeDocument/2006/relationships/hyperlink" Target="https://podminky.urs.cz/item/CS_URS_2025_02/998011002" TargetMode="External" /><Relationship Id="rId53" Type="http://schemas.openxmlformats.org/officeDocument/2006/relationships/hyperlink" Target="https://podminky.urs.cz/item/CS_URS_2025_02/713111111" TargetMode="External" /><Relationship Id="rId54" Type="http://schemas.openxmlformats.org/officeDocument/2006/relationships/hyperlink" Target="https://podminky.urs.cz/item/CS_URS_2025_02/713111128" TargetMode="External" /><Relationship Id="rId55" Type="http://schemas.openxmlformats.org/officeDocument/2006/relationships/hyperlink" Target="https://podminky.urs.cz/item/CS_URS_2025_02/713111139" TargetMode="External" /><Relationship Id="rId56" Type="http://schemas.openxmlformats.org/officeDocument/2006/relationships/hyperlink" Target="https://podminky.urs.cz/item/CS_URS_2025_02/713114213" TargetMode="External" /><Relationship Id="rId57" Type="http://schemas.openxmlformats.org/officeDocument/2006/relationships/hyperlink" Target="https://podminky.urs.cz/item/CS_URS_2025_02/713131241" TargetMode="External" /><Relationship Id="rId58" Type="http://schemas.openxmlformats.org/officeDocument/2006/relationships/hyperlink" Target="https://podminky.urs.cz/item/CS_URS_2025_02/713141311" TargetMode="External" /><Relationship Id="rId59" Type="http://schemas.openxmlformats.org/officeDocument/2006/relationships/hyperlink" Target="https://podminky.urs.cz/item/CS_URS_2025_02/998713102" TargetMode="External" /><Relationship Id="rId60" Type="http://schemas.openxmlformats.org/officeDocument/2006/relationships/hyperlink" Target="https://podminky.urs.cz/item/CS_URS_2025_02/721242115" TargetMode="External" /><Relationship Id="rId61" Type="http://schemas.openxmlformats.org/officeDocument/2006/relationships/hyperlink" Target="https://podminky.urs.cz/item/CS_URS_2025_02/762332121" TargetMode="External" /><Relationship Id="rId62" Type="http://schemas.openxmlformats.org/officeDocument/2006/relationships/hyperlink" Target="https://podminky.urs.cz/item/CS_URS_2025_02/762341026" TargetMode="External" /><Relationship Id="rId63" Type="http://schemas.openxmlformats.org/officeDocument/2006/relationships/hyperlink" Target="https://podminky.urs.cz/item/CS_URS_2025_02/762342216" TargetMode="External" /><Relationship Id="rId64" Type="http://schemas.openxmlformats.org/officeDocument/2006/relationships/hyperlink" Target="https://podminky.urs.cz/item/CS_URS_2025_02/762395000" TargetMode="External" /><Relationship Id="rId65" Type="http://schemas.openxmlformats.org/officeDocument/2006/relationships/hyperlink" Target="https://podminky.urs.cz/item/CS_URS_2025_02/762895000" TargetMode="External" /><Relationship Id="rId66" Type="http://schemas.openxmlformats.org/officeDocument/2006/relationships/hyperlink" Target="https://podminky.urs.cz/item/CS_URS_2025_02/998762102" TargetMode="External" /><Relationship Id="rId67" Type="http://schemas.openxmlformats.org/officeDocument/2006/relationships/hyperlink" Target="https://podminky.urs.cz/item/CS_URS_2025_02/763111313" TargetMode="External" /><Relationship Id="rId68" Type="http://schemas.openxmlformats.org/officeDocument/2006/relationships/hyperlink" Target="https://podminky.urs.cz/item/CS_URS_2025_02/998763302" TargetMode="External" /><Relationship Id="rId69" Type="http://schemas.openxmlformats.org/officeDocument/2006/relationships/hyperlink" Target="https://podminky.urs.cz/item/CS_URS_2025_02/764001821" TargetMode="External" /><Relationship Id="rId70" Type="http://schemas.openxmlformats.org/officeDocument/2006/relationships/hyperlink" Target="https://podminky.urs.cz/item/CS_URS_2025_02/764002414" TargetMode="External" /><Relationship Id="rId71" Type="http://schemas.openxmlformats.org/officeDocument/2006/relationships/hyperlink" Target="https://podminky.urs.cz/item/CS_URS_2025_02/764002851" TargetMode="External" /><Relationship Id="rId72" Type="http://schemas.openxmlformats.org/officeDocument/2006/relationships/hyperlink" Target="https://podminky.urs.cz/item/CS_URS_2025_02/764002861" TargetMode="External" /><Relationship Id="rId73" Type="http://schemas.openxmlformats.org/officeDocument/2006/relationships/hyperlink" Target="https://podminky.urs.cz/item/CS_URS_2025_02/764004863" TargetMode="External" /><Relationship Id="rId74" Type="http://schemas.openxmlformats.org/officeDocument/2006/relationships/hyperlink" Target="https://podminky.urs.cz/item/CS_URS_2025_02/764004871" TargetMode="External" /><Relationship Id="rId75" Type="http://schemas.openxmlformats.org/officeDocument/2006/relationships/hyperlink" Target="https://podminky.urs.cz/item/CS_URS_2025_02/764101101" TargetMode="External" /><Relationship Id="rId76" Type="http://schemas.openxmlformats.org/officeDocument/2006/relationships/hyperlink" Target="https://podminky.urs.cz/item/CS_URS_2025_02/764508131" TargetMode="External" /><Relationship Id="rId77" Type="http://schemas.openxmlformats.org/officeDocument/2006/relationships/hyperlink" Target="https://podminky.urs.cz/item/CS_URS_2025_02/998764102" TargetMode="External" /><Relationship Id="rId78" Type="http://schemas.openxmlformats.org/officeDocument/2006/relationships/hyperlink" Target="https://podminky.urs.cz/item/CS_URS_2025_02/766111820" TargetMode="External" /><Relationship Id="rId79" Type="http://schemas.openxmlformats.org/officeDocument/2006/relationships/hyperlink" Target="https://podminky.urs.cz/item/CS_URS_2025_02/766660021" TargetMode="External" /><Relationship Id="rId80" Type="http://schemas.openxmlformats.org/officeDocument/2006/relationships/hyperlink" Target="https://podminky.urs.cz/item/CS_URS_2025_02/766661954" TargetMode="External" /><Relationship Id="rId81" Type="http://schemas.openxmlformats.org/officeDocument/2006/relationships/hyperlink" Target="https://podminky.urs.cz/item/CS_URS_2025_02/998766102" TargetMode="External" /><Relationship Id="rId82" Type="http://schemas.openxmlformats.org/officeDocument/2006/relationships/hyperlink" Target="https://podminky.urs.cz/item/CS_URS_2025_02/784181121" TargetMode="External" /><Relationship Id="rId83" Type="http://schemas.openxmlformats.org/officeDocument/2006/relationships/hyperlink" Target="https://podminky.urs.cz/item/CS_URS_2025_02/784211001" TargetMode="External" /><Relationship Id="rId84" Type="http://schemas.openxmlformats.org/officeDocument/2006/relationships/hyperlink" Target="https://podminky.urs.cz/item/CS_URS_2025_02/789111141" TargetMode="External" /><Relationship Id="rId85" Type="http://schemas.openxmlformats.org/officeDocument/2006/relationships/hyperlink" Target="https://podminky.urs.cz/item/CS_URS_2025_02/789311111" TargetMode="External" /><Relationship Id="rId86" Type="http://schemas.openxmlformats.org/officeDocument/2006/relationships/hyperlink" Target="https://podminky.urs.cz/item/CS_URS_2025_02/789311221" TargetMode="External" /><Relationship Id="rId87" Type="http://schemas.openxmlformats.org/officeDocument/2006/relationships/hyperlink" Target="https://podminky.urs.cz/item/CS_URS_2025_02/044002000" TargetMode="External" /><Relationship Id="rId88" Type="http://schemas.openxmlformats.org/officeDocument/2006/relationships/hyperlink" Target="https://podminky.urs.cz/item/CS_URS_2025_02/091002000" TargetMode="External" /><Relationship Id="rId89" Type="http://schemas.openxmlformats.org/officeDocument/2006/relationships/hyperlink" Target="https://podminky.urs.cz/item/CS_URS_2025_02/094103000" TargetMode="External" /><Relationship Id="rId9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010001000" TargetMode="External" /><Relationship Id="rId2" Type="http://schemas.openxmlformats.org/officeDocument/2006/relationships/hyperlink" Target="https://podminky.urs.cz/item/CS_URS_2025_02/030001000" TargetMode="External" /><Relationship Id="rId3" Type="http://schemas.openxmlformats.org/officeDocument/2006/relationships/hyperlink" Target="https://podminky.urs.cz/item/CS_URS_2025_02/040001000" TargetMode="External" /><Relationship Id="rId4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33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35.25" customHeight="1">
      <c r="B23" s="21"/>
      <c r="C23" s="22"/>
      <c r="D23" s="22"/>
      <c r="E23" s="36" t="s">
        <v>37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39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40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41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42</v>
      </c>
      <c r="E29" s="47"/>
      <c r="F29" s="32" t="s">
        <v>43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44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45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46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47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48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49</v>
      </c>
      <c r="U35" s="54"/>
      <c r="V35" s="54"/>
      <c r="W35" s="54"/>
      <c r="X35" s="56" t="s">
        <v>50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52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53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54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53</v>
      </c>
      <c r="AI60" s="42"/>
      <c r="AJ60" s="42"/>
      <c r="AK60" s="42"/>
      <c r="AL60" s="42"/>
      <c r="AM60" s="64" t="s">
        <v>54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55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56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53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54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53</v>
      </c>
      <c r="AI75" s="42"/>
      <c r="AJ75" s="42"/>
      <c r="AK75" s="42"/>
      <c r="AL75" s="42"/>
      <c r="AM75" s="64" t="s">
        <v>54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57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003_2025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Česká Lípa - zateplení Hálkova 1690-1692, Česká Lípa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9. 7. 2025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SVJ Hálkova 1690-1692, ČL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>PROJEKTY-CL s.r.o.</v>
      </c>
      <c r="AN89" s="71"/>
      <c r="AO89" s="71"/>
      <c r="AP89" s="71"/>
      <c r="AQ89" s="40"/>
      <c r="AR89" s="44"/>
      <c r="AS89" s="81" t="s">
        <v>58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34</v>
      </c>
      <c r="AJ90" s="40"/>
      <c r="AK90" s="40"/>
      <c r="AL90" s="40"/>
      <c r="AM90" s="80" t="str">
        <f>IF(E20="","",E20)</f>
        <v>Jiří Bárta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59</v>
      </c>
      <c r="D92" s="94"/>
      <c r="E92" s="94"/>
      <c r="F92" s="94"/>
      <c r="G92" s="94"/>
      <c r="H92" s="95"/>
      <c r="I92" s="96" t="s">
        <v>60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61</v>
      </c>
      <c r="AH92" s="94"/>
      <c r="AI92" s="94"/>
      <c r="AJ92" s="94"/>
      <c r="AK92" s="94"/>
      <c r="AL92" s="94"/>
      <c r="AM92" s="94"/>
      <c r="AN92" s="96" t="s">
        <v>62</v>
      </c>
      <c r="AO92" s="94"/>
      <c r="AP92" s="98"/>
      <c r="AQ92" s="99" t="s">
        <v>63</v>
      </c>
      <c r="AR92" s="44"/>
      <c r="AS92" s="100" t="s">
        <v>64</v>
      </c>
      <c r="AT92" s="101" t="s">
        <v>65</v>
      </c>
      <c r="AU92" s="101" t="s">
        <v>66</v>
      </c>
      <c r="AV92" s="101" t="s">
        <v>67</v>
      </c>
      <c r="AW92" s="101" t="s">
        <v>68</v>
      </c>
      <c r="AX92" s="101" t="s">
        <v>69</v>
      </c>
      <c r="AY92" s="101" t="s">
        <v>70</v>
      </c>
      <c r="AZ92" s="101" t="s">
        <v>71</v>
      </c>
      <c r="BA92" s="101" t="s">
        <v>72</v>
      </c>
      <c r="BB92" s="101" t="s">
        <v>73</v>
      </c>
      <c r="BC92" s="101" t="s">
        <v>74</v>
      </c>
      <c r="BD92" s="102" t="s">
        <v>75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76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77</v>
      </c>
      <c r="BT94" s="117" t="s">
        <v>78</v>
      </c>
      <c r="BU94" s="118" t="s">
        <v>79</v>
      </c>
      <c r="BV94" s="117" t="s">
        <v>80</v>
      </c>
      <c r="BW94" s="117" t="s">
        <v>5</v>
      </c>
      <c r="BX94" s="117" t="s">
        <v>81</v>
      </c>
      <c r="CL94" s="117" t="s">
        <v>1</v>
      </c>
    </row>
    <row r="95" s="7" customFormat="1" ht="24.75" customHeight="1">
      <c r="A95" s="119" t="s">
        <v>82</v>
      </c>
      <c r="B95" s="120"/>
      <c r="C95" s="121"/>
      <c r="D95" s="122" t="s">
        <v>83</v>
      </c>
      <c r="E95" s="122"/>
      <c r="F95" s="122"/>
      <c r="G95" s="122"/>
      <c r="H95" s="122"/>
      <c r="I95" s="123"/>
      <c r="J95" s="122" t="s">
        <v>84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'01_ARCH_STAV - Zateplení 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85</v>
      </c>
      <c r="AR95" s="126"/>
      <c r="AS95" s="127">
        <v>0</v>
      </c>
      <c r="AT95" s="128">
        <f>ROUND(SUM(AV95:AW95),2)</f>
        <v>0</v>
      </c>
      <c r="AU95" s="129">
        <f>'01_ARCH_STAV - Zateplení ...'!P137</f>
        <v>0</v>
      </c>
      <c r="AV95" s="128">
        <f>'01_ARCH_STAV - Zateplení ...'!J33</f>
        <v>0</v>
      </c>
      <c r="AW95" s="128">
        <f>'01_ARCH_STAV - Zateplení ...'!J34</f>
        <v>0</v>
      </c>
      <c r="AX95" s="128">
        <f>'01_ARCH_STAV - Zateplení ...'!J35</f>
        <v>0</v>
      </c>
      <c r="AY95" s="128">
        <f>'01_ARCH_STAV - Zateplení ...'!J36</f>
        <v>0</v>
      </c>
      <c r="AZ95" s="128">
        <f>'01_ARCH_STAV - Zateplení ...'!F33</f>
        <v>0</v>
      </c>
      <c r="BA95" s="128">
        <f>'01_ARCH_STAV - Zateplení ...'!F34</f>
        <v>0</v>
      </c>
      <c r="BB95" s="128">
        <f>'01_ARCH_STAV - Zateplení ...'!F35</f>
        <v>0</v>
      </c>
      <c r="BC95" s="128">
        <f>'01_ARCH_STAV - Zateplení ...'!F36</f>
        <v>0</v>
      </c>
      <c r="BD95" s="130">
        <f>'01_ARCH_STAV - Zateplení ...'!F37</f>
        <v>0</v>
      </c>
      <c r="BE95" s="7"/>
      <c r="BT95" s="131" t="s">
        <v>86</v>
      </c>
      <c r="BV95" s="131" t="s">
        <v>80</v>
      </c>
      <c r="BW95" s="131" t="s">
        <v>87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82</v>
      </c>
      <c r="B96" s="120"/>
      <c r="C96" s="121"/>
      <c r="D96" s="122" t="s">
        <v>88</v>
      </c>
      <c r="E96" s="122"/>
      <c r="F96" s="122"/>
      <c r="G96" s="122"/>
      <c r="H96" s="122"/>
      <c r="I96" s="123"/>
      <c r="J96" s="122" t="s">
        <v>89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'02_VRN - Vedlejší rozpočt...'!J30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85</v>
      </c>
      <c r="AR96" s="126"/>
      <c r="AS96" s="132">
        <v>0</v>
      </c>
      <c r="AT96" s="133">
        <f>ROUND(SUM(AV96:AW96),2)</f>
        <v>0</v>
      </c>
      <c r="AU96" s="134">
        <f>'02_VRN - Vedlejší rozpočt...'!P120</f>
        <v>0</v>
      </c>
      <c r="AV96" s="133">
        <f>'02_VRN - Vedlejší rozpočt...'!J33</f>
        <v>0</v>
      </c>
      <c r="AW96" s="133">
        <f>'02_VRN - Vedlejší rozpočt...'!J34</f>
        <v>0</v>
      </c>
      <c r="AX96" s="133">
        <f>'02_VRN - Vedlejší rozpočt...'!J35</f>
        <v>0</v>
      </c>
      <c r="AY96" s="133">
        <f>'02_VRN - Vedlejší rozpočt...'!J36</f>
        <v>0</v>
      </c>
      <c r="AZ96" s="133">
        <f>'02_VRN - Vedlejší rozpočt...'!F33</f>
        <v>0</v>
      </c>
      <c r="BA96" s="133">
        <f>'02_VRN - Vedlejší rozpočt...'!F34</f>
        <v>0</v>
      </c>
      <c r="BB96" s="133">
        <f>'02_VRN - Vedlejší rozpočt...'!F35</f>
        <v>0</v>
      </c>
      <c r="BC96" s="133">
        <f>'02_VRN - Vedlejší rozpočt...'!F36</f>
        <v>0</v>
      </c>
      <c r="BD96" s="135">
        <f>'02_VRN - Vedlejší rozpočt...'!F37</f>
        <v>0</v>
      </c>
      <c r="BE96" s="7"/>
      <c r="BT96" s="131" t="s">
        <v>86</v>
      </c>
      <c r="BV96" s="131" t="s">
        <v>80</v>
      </c>
      <c r="BW96" s="131" t="s">
        <v>90</v>
      </c>
      <c r="BX96" s="131" t="s">
        <v>5</v>
      </c>
      <c r="CL96" s="131" t="s">
        <v>1</v>
      </c>
      <c r="CM96" s="131" t="s">
        <v>86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kgqZ58pvNhph/Ew1sof8PBQrLMHTMKIgyqHt0BpVqbvi09ImAjNPLdGBEudGbg5AohysWvh6S6QWmDYdWeKIbg==" hashValue="GMdSSJYkO7NWkTYC32M2rTURhLR3LZ0/mrZ9Y9r726s//Xda52/jsyl0zHTjPVfhbDCSVnNhxS3a3B97a1YNmQ==" algorithmName="SHA-512" password="E97C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_ARCH_STAV - Zateplení ...'!C2" display="/"/>
    <hyperlink ref="A96" location="'02_VRN - Vedlejší rozpoč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91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Česká Lípa - zateplení Hálkova 1690-1692, Česká Lípa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92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9. 7. 2025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>25476319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>SVJ Hálkova 1690-1692, ČL</v>
      </c>
      <c r="F15" s="38"/>
      <c r="G15" s="38"/>
      <c r="H15" s="38"/>
      <c r="I15" s="140" t="s">
        <v>28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29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31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>PROJEKTY-CL s.r.o.</v>
      </c>
      <c r="F21" s="38"/>
      <c r="G21" s="38"/>
      <c r="H21" s="38"/>
      <c r="I21" s="140" t="s">
        <v>28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34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>Jiří Bárta</v>
      </c>
      <c r="F24" s="38"/>
      <c r="G24" s="38"/>
      <c r="H24" s="38"/>
      <c r="I24" s="140" t="s">
        <v>28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ROUND(J137,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ROUND((SUM(BE137:BE665)),  2)</f>
        <v>0</v>
      </c>
      <c r="G33" s="38"/>
      <c r="H33" s="38"/>
      <c r="I33" s="155">
        <v>0.20999999999999999</v>
      </c>
      <c r="J33" s="154">
        <f>ROUND(((SUM(BE137:BE665))*I33),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44</v>
      </c>
      <c r="F34" s="154">
        <f>ROUND((SUM(BF137:BF665)),  2)</f>
        <v>0</v>
      </c>
      <c r="G34" s="38"/>
      <c r="H34" s="38"/>
      <c r="I34" s="155">
        <v>0.12</v>
      </c>
      <c r="J34" s="154">
        <f>ROUND(((SUM(BF137:BF665))*I34),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ROUND((SUM(BG137:BG665)),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ROUND((SUM(BH137:BH665)),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ROUND((SUM(BI137:BI665)),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Česká Lípa - zateplení Hálkova 1690-1692, Česká Lípa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92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01_ARCH_STAV - Zateplení objektu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9. 7. 2025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SVJ Hálkova 1690-1692, ČL</v>
      </c>
      <c r="G91" s="40"/>
      <c r="H91" s="40"/>
      <c r="I91" s="32" t="s">
        <v>31</v>
      </c>
      <c r="J91" s="36" t="str">
        <f>E21</f>
        <v>PROJEKTY-CL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>Jiří Bárta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95</v>
      </c>
      <c r="D94" s="176"/>
      <c r="E94" s="176"/>
      <c r="F94" s="176"/>
      <c r="G94" s="176"/>
      <c r="H94" s="176"/>
      <c r="I94" s="176"/>
      <c r="J94" s="177" t="s">
        <v>96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97</v>
      </c>
      <c r="D96" s="40"/>
      <c r="E96" s="40"/>
      <c r="F96" s="40"/>
      <c r="G96" s="40"/>
      <c r="H96" s="40"/>
      <c r="I96" s="40"/>
      <c r="J96" s="110">
        <f>J137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98</v>
      </c>
    </row>
    <row r="97" s="9" customFormat="1" ht="24.96" customHeight="1">
      <c r="A97" s="9"/>
      <c r="B97" s="179"/>
      <c r="C97" s="180"/>
      <c r="D97" s="181" t="s">
        <v>99</v>
      </c>
      <c r="E97" s="182"/>
      <c r="F97" s="182"/>
      <c r="G97" s="182"/>
      <c r="H97" s="182"/>
      <c r="I97" s="182"/>
      <c r="J97" s="183">
        <f>J138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100</v>
      </c>
      <c r="E98" s="188"/>
      <c r="F98" s="188"/>
      <c r="G98" s="188"/>
      <c r="H98" s="188"/>
      <c r="I98" s="188"/>
      <c r="J98" s="189">
        <f>J139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101</v>
      </c>
      <c r="E99" s="188"/>
      <c r="F99" s="188"/>
      <c r="G99" s="188"/>
      <c r="H99" s="188"/>
      <c r="I99" s="188"/>
      <c r="J99" s="189">
        <f>J167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102</v>
      </c>
      <c r="E100" s="188"/>
      <c r="F100" s="188"/>
      <c r="G100" s="188"/>
      <c r="H100" s="188"/>
      <c r="I100" s="188"/>
      <c r="J100" s="189">
        <f>J188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103</v>
      </c>
      <c r="E101" s="188"/>
      <c r="F101" s="188"/>
      <c r="G101" s="188"/>
      <c r="H101" s="188"/>
      <c r="I101" s="188"/>
      <c r="J101" s="189">
        <f>J369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104</v>
      </c>
      <c r="E102" s="188"/>
      <c r="F102" s="188"/>
      <c r="G102" s="188"/>
      <c r="H102" s="188"/>
      <c r="I102" s="188"/>
      <c r="J102" s="189">
        <f>J424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105</v>
      </c>
      <c r="E103" s="188"/>
      <c r="F103" s="188"/>
      <c r="G103" s="188"/>
      <c r="H103" s="188"/>
      <c r="I103" s="188"/>
      <c r="J103" s="189">
        <f>J441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9"/>
      <c r="C104" s="180"/>
      <c r="D104" s="181" t="s">
        <v>106</v>
      </c>
      <c r="E104" s="182"/>
      <c r="F104" s="182"/>
      <c r="G104" s="182"/>
      <c r="H104" s="182"/>
      <c r="I104" s="182"/>
      <c r="J104" s="183">
        <f>J445</f>
        <v>0</v>
      </c>
      <c r="K104" s="180"/>
      <c r="L104" s="18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5"/>
      <c r="C105" s="186"/>
      <c r="D105" s="187" t="s">
        <v>107</v>
      </c>
      <c r="E105" s="188"/>
      <c r="F105" s="188"/>
      <c r="G105" s="188"/>
      <c r="H105" s="188"/>
      <c r="I105" s="188"/>
      <c r="J105" s="189">
        <f>J446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108</v>
      </c>
      <c r="E106" s="188"/>
      <c r="F106" s="188"/>
      <c r="G106" s="188"/>
      <c r="H106" s="188"/>
      <c r="I106" s="188"/>
      <c r="J106" s="189">
        <f>J501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109</v>
      </c>
      <c r="E107" s="188"/>
      <c r="F107" s="188"/>
      <c r="G107" s="188"/>
      <c r="H107" s="188"/>
      <c r="I107" s="188"/>
      <c r="J107" s="189">
        <f>J505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110</v>
      </c>
      <c r="E108" s="188"/>
      <c r="F108" s="188"/>
      <c r="G108" s="188"/>
      <c r="H108" s="188"/>
      <c r="I108" s="188"/>
      <c r="J108" s="189">
        <f>J509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111</v>
      </c>
      <c r="E109" s="188"/>
      <c r="F109" s="188"/>
      <c r="G109" s="188"/>
      <c r="H109" s="188"/>
      <c r="I109" s="188"/>
      <c r="J109" s="189">
        <f>J541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5"/>
      <c r="C110" s="186"/>
      <c r="D110" s="187" t="s">
        <v>112</v>
      </c>
      <c r="E110" s="188"/>
      <c r="F110" s="188"/>
      <c r="G110" s="188"/>
      <c r="H110" s="188"/>
      <c r="I110" s="188"/>
      <c r="J110" s="189">
        <f>J549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5"/>
      <c r="C111" s="186"/>
      <c r="D111" s="187" t="s">
        <v>113</v>
      </c>
      <c r="E111" s="188"/>
      <c r="F111" s="188"/>
      <c r="G111" s="188"/>
      <c r="H111" s="188"/>
      <c r="I111" s="188"/>
      <c r="J111" s="189">
        <f>J598</f>
        <v>0</v>
      </c>
      <c r="K111" s="186"/>
      <c r="L111" s="19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5"/>
      <c r="C112" s="186"/>
      <c r="D112" s="187" t="s">
        <v>114</v>
      </c>
      <c r="E112" s="188"/>
      <c r="F112" s="188"/>
      <c r="G112" s="188"/>
      <c r="H112" s="188"/>
      <c r="I112" s="188"/>
      <c r="J112" s="189">
        <f>J624</f>
        <v>0</v>
      </c>
      <c r="K112" s="186"/>
      <c r="L112" s="19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5"/>
      <c r="C113" s="186"/>
      <c r="D113" s="187" t="s">
        <v>115</v>
      </c>
      <c r="E113" s="188"/>
      <c r="F113" s="188"/>
      <c r="G113" s="188"/>
      <c r="H113" s="188"/>
      <c r="I113" s="188"/>
      <c r="J113" s="189">
        <f>J625</f>
        <v>0</v>
      </c>
      <c r="K113" s="186"/>
      <c r="L113" s="19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5"/>
      <c r="C114" s="186"/>
      <c r="D114" s="187" t="s">
        <v>116</v>
      </c>
      <c r="E114" s="188"/>
      <c r="F114" s="188"/>
      <c r="G114" s="188"/>
      <c r="H114" s="188"/>
      <c r="I114" s="188"/>
      <c r="J114" s="189">
        <f>J634</f>
        <v>0</v>
      </c>
      <c r="K114" s="186"/>
      <c r="L114" s="19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9" customFormat="1" ht="24.96" customHeight="1">
      <c r="A115" s="9"/>
      <c r="B115" s="179"/>
      <c r="C115" s="180"/>
      <c r="D115" s="181" t="s">
        <v>117</v>
      </c>
      <c r="E115" s="182"/>
      <c r="F115" s="182"/>
      <c r="G115" s="182"/>
      <c r="H115" s="182"/>
      <c r="I115" s="182"/>
      <c r="J115" s="183">
        <f>J651</f>
        <v>0</v>
      </c>
      <c r="K115" s="180"/>
      <c r="L115" s="184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="10" customFormat="1" ht="19.92" customHeight="1">
      <c r="A116" s="10"/>
      <c r="B116" s="185"/>
      <c r="C116" s="186"/>
      <c r="D116" s="187" t="s">
        <v>118</v>
      </c>
      <c r="E116" s="188"/>
      <c r="F116" s="188"/>
      <c r="G116" s="188"/>
      <c r="H116" s="188"/>
      <c r="I116" s="188"/>
      <c r="J116" s="189">
        <f>J652</f>
        <v>0</v>
      </c>
      <c r="K116" s="186"/>
      <c r="L116" s="19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5"/>
      <c r="C117" s="186"/>
      <c r="D117" s="187" t="s">
        <v>119</v>
      </c>
      <c r="E117" s="188"/>
      <c r="F117" s="188"/>
      <c r="G117" s="188"/>
      <c r="H117" s="188"/>
      <c r="I117" s="188"/>
      <c r="J117" s="189">
        <f>J656</f>
        <v>0</v>
      </c>
      <c r="K117" s="186"/>
      <c r="L117" s="19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2" customFormat="1" ht="21.84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66"/>
      <c r="C119" s="67"/>
      <c r="D119" s="67"/>
      <c r="E119" s="67"/>
      <c r="F119" s="67"/>
      <c r="G119" s="67"/>
      <c r="H119" s="67"/>
      <c r="I119" s="67"/>
      <c r="J119" s="67"/>
      <c r="K119" s="67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3" s="2" customFormat="1" ht="6.96" customHeight="1">
      <c r="A123" s="38"/>
      <c r="B123" s="68"/>
      <c r="C123" s="69"/>
      <c r="D123" s="69"/>
      <c r="E123" s="69"/>
      <c r="F123" s="69"/>
      <c r="G123" s="69"/>
      <c r="H123" s="69"/>
      <c r="I123" s="69"/>
      <c r="J123" s="69"/>
      <c r="K123" s="69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4.96" customHeight="1">
      <c r="A124" s="38"/>
      <c r="B124" s="39"/>
      <c r="C124" s="23" t="s">
        <v>120</v>
      </c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16</v>
      </c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6.5" customHeight="1">
      <c r="A127" s="38"/>
      <c r="B127" s="39"/>
      <c r="C127" s="40"/>
      <c r="D127" s="40"/>
      <c r="E127" s="174" t="str">
        <f>E7</f>
        <v>Česká Lípa - zateplení Hálkova 1690-1692, Česká Lípa</v>
      </c>
      <c r="F127" s="32"/>
      <c r="G127" s="32"/>
      <c r="H127" s="32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2" customHeight="1">
      <c r="A128" s="38"/>
      <c r="B128" s="39"/>
      <c r="C128" s="32" t="s">
        <v>92</v>
      </c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6.5" customHeight="1">
      <c r="A129" s="38"/>
      <c r="B129" s="39"/>
      <c r="C129" s="40"/>
      <c r="D129" s="40"/>
      <c r="E129" s="76" t="str">
        <f>E9</f>
        <v>01_ARCH_STAV - Zateplení objektu</v>
      </c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6.96" customHeight="1">
      <c r="A130" s="38"/>
      <c r="B130" s="39"/>
      <c r="C130" s="40"/>
      <c r="D130" s="40"/>
      <c r="E130" s="40"/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2" customHeight="1">
      <c r="A131" s="38"/>
      <c r="B131" s="39"/>
      <c r="C131" s="32" t="s">
        <v>20</v>
      </c>
      <c r="D131" s="40"/>
      <c r="E131" s="40"/>
      <c r="F131" s="27" t="str">
        <f>F12</f>
        <v xml:space="preserve"> </v>
      </c>
      <c r="G131" s="40"/>
      <c r="H131" s="40"/>
      <c r="I131" s="32" t="s">
        <v>22</v>
      </c>
      <c r="J131" s="79" t="str">
        <f>IF(J12="","",J12)</f>
        <v>9. 7. 2025</v>
      </c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6.96" customHeight="1">
      <c r="A132" s="38"/>
      <c r="B132" s="39"/>
      <c r="C132" s="40"/>
      <c r="D132" s="40"/>
      <c r="E132" s="40"/>
      <c r="F132" s="40"/>
      <c r="G132" s="40"/>
      <c r="H132" s="40"/>
      <c r="I132" s="40"/>
      <c r="J132" s="40"/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5.15" customHeight="1">
      <c r="A133" s="38"/>
      <c r="B133" s="39"/>
      <c r="C133" s="32" t="s">
        <v>24</v>
      </c>
      <c r="D133" s="40"/>
      <c r="E133" s="40"/>
      <c r="F133" s="27" t="str">
        <f>E15</f>
        <v>SVJ Hálkova 1690-1692, ČL</v>
      </c>
      <c r="G133" s="40"/>
      <c r="H133" s="40"/>
      <c r="I133" s="32" t="s">
        <v>31</v>
      </c>
      <c r="J133" s="36" t="str">
        <f>E21</f>
        <v>PROJEKTY-CL s.r.o.</v>
      </c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15.15" customHeight="1">
      <c r="A134" s="38"/>
      <c r="B134" s="39"/>
      <c r="C134" s="32" t="s">
        <v>29</v>
      </c>
      <c r="D134" s="40"/>
      <c r="E134" s="40"/>
      <c r="F134" s="27" t="str">
        <f>IF(E18="","",E18)</f>
        <v>Vyplň údaj</v>
      </c>
      <c r="G134" s="40"/>
      <c r="H134" s="40"/>
      <c r="I134" s="32" t="s">
        <v>34</v>
      </c>
      <c r="J134" s="36" t="str">
        <f>E24</f>
        <v>Jiří Bárta</v>
      </c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0.32" customHeight="1">
      <c r="A135" s="38"/>
      <c r="B135" s="39"/>
      <c r="C135" s="40"/>
      <c r="D135" s="40"/>
      <c r="E135" s="40"/>
      <c r="F135" s="40"/>
      <c r="G135" s="40"/>
      <c r="H135" s="40"/>
      <c r="I135" s="40"/>
      <c r="J135" s="40"/>
      <c r="K135" s="40"/>
      <c r="L135" s="63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11" customFormat="1" ht="29.28" customHeight="1">
      <c r="A136" s="191"/>
      <c r="B136" s="192"/>
      <c r="C136" s="193" t="s">
        <v>121</v>
      </c>
      <c r="D136" s="194" t="s">
        <v>63</v>
      </c>
      <c r="E136" s="194" t="s">
        <v>59</v>
      </c>
      <c r="F136" s="194" t="s">
        <v>60</v>
      </c>
      <c r="G136" s="194" t="s">
        <v>122</v>
      </c>
      <c r="H136" s="194" t="s">
        <v>123</v>
      </c>
      <c r="I136" s="194" t="s">
        <v>124</v>
      </c>
      <c r="J136" s="194" t="s">
        <v>96</v>
      </c>
      <c r="K136" s="195" t="s">
        <v>125</v>
      </c>
      <c r="L136" s="196"/>
      <c r="M136" s="100" t="s">
        <v>1</v>
      </c>
      <c r="N136" s="101" t="s">
        <v>42</v>
      </c>
      <c r="O136" s="101" t="s">
        <v>126</v>
      </c>
      <c r="P136" s="101" t="s">
        <v>127</v>
      </c>
      <c r="Q136" s="101" t="s">
        <v>128</v>
      </c>
      <c r="R136" s="101" t="s">
        <v>129</v>
      </c>
      <c r="S136" s="101" t="s">
        <v>130</v>
      </c>
      <c r="T136" s="102" t="s">
        <v>131</v>
      </c>
      <c r="U136" s="191"/>
      <c r="V136" s="191"/>
      <c r="W136" s="191"/>
      <c r="X136" s="191"/>
      <c r="Y136" s="191"/>
      <c r="Z136" s="191"/>
      <c r="AA136" s="191"/>
      <c r="AB136" s="191"/>
      <c r="AC136" s="191"/>
      <c r="AD136" s="191"/>
      <c r="AE136" s="191"/>
    </row>
    <row r="137" s="2" customFormat="1" ht="22.8" customHeight="1">
      <c r="A137" s="38"/>
      <c r="B137" s="39"/>
      <c r="C137" s="107" t="s">
        <v>132</v>
      </c>
      <c r="D137" s="40"/>
      <c r="E137" s="40"/>
      <c r="F137" s="40"/>
      <c r="G137" s="40"/>
      <c r="H137" s="40"/>
      <c r="I137" s="40"/>
      <c r="J137" s="197">
        <f>BK137</f>
        <v>0</v>
      </c>
      <c r="K137" s="40"/>
      <c r="L137" s="44"/>
      <c r="M137" s="103"/>
      <c r="N137" s="198"/>
      <c r="O137" s="104"/>
      <c r="P137" s="199">
        <f>P138+P445+P651</f>
        <v>0</v>
      </c>
      <c r="Q137" s="104"/>
      <c r="R137" s="199">
        <f>R138+R445+R651</f>
        <v>52.305286230000007</v>
      </c>
      <c r="S137" s="104"/>
      <c r="T137" s="200">
        <f>T138+T445+T651</f>
        <v>32.86635072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77</v>
      </c>
      <c r="AU137" s="17" t="s">
        <v>98</v>
      </c>
      <c r="BK137" s="201">
        <f>BK138+BK445+BK651</f>
        <v>0</v>
      </c>
    </row>
    <row r="138" s="12" customFormat="1" ht="25.92" customHeight="1">
      <c r="A138" s="12"/>
      <c r="B138" s="202"/>
      <c r="C138" s="203"/>
      <c r="D138" s="204" t="s">
        <v>77</v>
      </c>
      <c r="E138" s="205" t="s">
        <v>133</v>
      </c>
      <c r="F138" s="205" t="s">
        <v>134</v>
      </c>
      <c r="G138" s="203"/>
      <c r="H138" s="203"/>
      <c r="I138" s="206"/>
      <c r="J138" s="207">
        <f>BK138</f>
        <v>0</v>
      </c>
      <c r="K138" s="203"/>
      <c r="L138" s="208"/>
      <c r="M138" s="209"/>
      <c r="N138" s="210"/>
      <c r="O138" s="210"/>
      <c r="P138" s="211">
        <f>P139+P167+P188+P369+P424+P441</f>
        <v>0</v>
      </c>
      <c r="Q138" s="210"/>
      <c r="R138" s="211">
        <f>R139+R167+R188+R369+R424+R441</f>
        <v>34.002209970000003</v>
      </c>
      <c r="S138" s="210"/>
      <c r="T138" s="212">
        <f>T139+T167+T188+T369+T424+T441</f>
        <v>29.644619119999998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3" t="s">
        <v>86</v>
      </c>
      <c r="AT138" s="214" t="s">
        <v>77</v>
      </c>
      <c r="AU138" s="214" t="s">
        <v>78</v>
      </c>
      <c r="AY138" s="213" t="s">
        <v>135</v>
      </c>
      <c r="BK138" s="215">
        <f>BK139+BK167+BK188+BK369+BK424+BK441</f>
        <v>0</v>
      </c>
    </row>
    <row r="139" s="12" customFormat="1" ht="22.8" customHeight="1">
      <c r="A139" s="12"/>
      <c r="B139" s="202"/>
      <c r="C139" s="203"/>
      <c r="D139" s="204" t="s">
        <v>77</v>
      </c>
      <c r="E139" s="216" t="s">
        <v>86</v>
      </c>
      <c r="F139" s="216" t="s">
        <v>136</v>
      </c>
      <c r="G139" s="203"/>
      <c r="H139" s="203"/>
      <c r="I139" s="206"/>
      <c r="J139" s="217">
        <f>BK139</f>
        <v>0</v>
      </c>
      <c r="K139" s="203"/>
      <c r="L139" s="208"/>
      <c r="M139" s="209"/>
      <c r="N139" s="210"/>
      <c r="O139" s="210"/>
      <c r="P139" s="211">
        <f>SUM(P140:P166)</f>
        <v>0</v>
      </c>
      <c r="Q139" s="210"/>
      <c r="R139" s="211">
        <f>SUM(R140:R166)</f>
        <v>0</v>
      </c>
      <c r="S139" s="210"/>
      <c r="T139" s="212">
        <f>SUM(T140:T166)</f>
        <v>22.950624999999999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3" t="s">
        <v>86</v>
      </c>
      <c r="AT139" s="214" t="s">
        <v>77</v>
      </c>
      <c r="AU139" s="214" t="s">
        <v>86</v>
      </c>
      <c r="AY139" s="213" t="s">
        <v>135</v>
      </c>
      <c r="BK139" s="215">
        <f>SUM(BK140:BK166)</f>
        <v>0</v>
      </c>
    </row>
    <row r="140" s="2" customFormat="1" ht="24.15" customHeight="1">
      <c r="A140" s="38"/>
      <c r="B140" s="39"/>
      <c r="C140" s="218" t="s">
        <v>137</v>
      </c>
      <c r="D140" s="218" t="s">
        <v>138</v>
      </c>
      <c r="E140" s="219" t="s">
        <v>139</v>
      </c>
      <c r="F140" s="220" t="s">
        <v>140</v>
      </c>
      <c r="G140" s="221" t="s">
        <v>141</v>
      </c>
      <c r="H140" s="222">
        <v>31.375</v>
      </c>
      <c r="I140" s="223"/>
      <c r="J140" s="224">
        <f>ROUND(I140*H140,2)</f>
        <v>0</v>
      </c>
      <c r="K140" s="220" t="s">
        <v>142</v>
      </c>
      <c r="L140" s="44"/>
      <c r="M140" s="225" t="s">
        <v>1</v>
      </c>
      <c r="N140" s="226" t="s">
        <v>44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0.255</v>
      </c>
      <c r="T140" s="228">
        <f>S140*H140</f>
        <v>8.0006249999999994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143</v>
      </c>
      <c r="AT140" s="229" t="s">
        <v>138</v>
      </c>
      <c r="AU140" s="229" t="s">
        <v>144</v>
      </c>
      <c r="AY140" s="17" t="s">
        <v>135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144</v>
      </c>
      <c r="BK140" s="230">
        <f>ROUND(I140*H140,2)</f>
        <v>0</v>
      </c>
      <c r="BL140" s="17" t="s">
        <v>143</v>
      </c>
      <c r="BM140" s="229" t="s">
        <v>145</v>
      </c>
    </row>
    <row r="141" s="2" customFormat="1">
      <c r="A141" s="38"/>
      <c r="B141" s="39"/>
      <c r="C141" s="40"/>
      <c r="D141" s="231" t="s">
        <v>146</v>
      </c>
      <c r="E141" s="40"/>
      <c r="F141" s="232" t="s">
        <v>147</v>
      </c>
      <c r="G141" s="40"/>
      <c r="H141" s="40"/>
      <c r="I141" s="233"/>
      <c r="J141" s="40"/>
      <c r="K141" s="40"/>
      <c r="L141" s="44"/>
      <c r="M141" s="234"/>
      <c r="N141" s="235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146</v>
      </c>
      <c r="AU141" s="17" t="s">
        <v>144</v>
      </c>
    </row>
    <row r="142" s="2" customFormat="1">
      <c r="A142" s="38"/>
      <c r="B142" s="39"/>
      <c r="C142" s="40"/>
      <c r="D142" s="236" t="s">
        <v>148</v>
      </c>
      <c r="E142" s="40"/>
      <c r="F142" s="237" t="s">
        <v>149</v>
      </c>
      <c r="G142" s="40"/>
      <c r="H142" s="40"/>
      <c r="I142" s="233"/>
      <c r="J142" s="40"/>
      <c r="K142" s="40"/>
      <c r="L142" s="44"/>
      <c r="M142" s="234"/>
      <c r="N142" s="235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148</v>
      </c>
      <c r="AU142" s="17" t="s">
        <v>144</v>
      </c>
    </row>
    <row r="143" s="13" customFormat="1">
      <c r="A143" s="13"/>
      <c r="B143" s="238"/>
      <c r="C143" s="239"/>
      <c r="D143" s="231" t="s">
        <v>150</v>
      </c>
      <c r="E143" s="240" t="s">
        <v>1</v>
      </c>
      <c r="F143" s="241" t="s">
        <v>151</v>
      </c>
      <c r="G143" s="239"/>
      <c r="H143" s="242">
        <v>1.5</v>
      </c>
      <c r="I143" s="243"/>
      <c r="J143" s="239"/>
      <c r="K143" s="239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150</v>
      </c>
      <c r="AU143" s="248" t="s">
        <v>144</v>
      </c>
      <c r="AV143" s="13" t="s">
        <v>144</v>
      </c>
      <c r="AW143" s="13" t="s">
        <v>33</v>
      </c>
      <c r="AX143" s="13" t="s">
        <v>78</v>
      </c>
      <c r="AY143" s="248" t="s">
        <v>135</v>
      </c>
    </row>
    <row r="144" s="13" customFormat="1">
      <c r="A144" s="13"/>
      <c r="B144" s="238"/>
      <c r="C144" s="239"/>
      <c r="D144" s="231" t="s">
        <v>150</v>
      </c>
      <c r="E144" s="240" t="s">
        <v>1</v>
      </c>
      <c r="F144" s="241" t="s">
        <v>152</v>
      </c>
      <c r="G144" s="239"/>
      <c r="H144" s="242">
        <v>25</v>
      </c>
      <c r="I144" s="243"/>
      <c r="J144" s="239"/>
      <c r="K144" s="239"/>
      <c r="L144" s="244"/>
      <c r="M144" s="245"/>
      <c r="N144" s="246"/>
      <c r="O144" s="246"/>
      <c r="P144" s="246"/>
      <c r="Q144" s="246"/>
      <c r="R144" s="246"/>
      <c r="S144" s="246"/>
      <c r="T144" s="24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8" t="s">
        <v>150</v>
      </c>
      <c r="AU144" s="248" t="s">
        <v>144</v>
      </c>
      <c r="AV144" s="13" t="s">
        <v>144</v>
      </c>
      <c r="AW144" s="13" t="s">
        <v>33</v>
      </c>
      <c r="AX144" s="13" t="s">
        <v>78</v>
      </c>
      <c r="AY144" s="248" t="s">
        <v>135</v>
      </c>
    </row>
    <row r="145" s="13" customFormat="1">
      <c r="A145" s="13"/>
      <c r="B145" s="238"/>
      <c r="C145" s="239"/>
      <c r="D145" s="231" t="s">
        <v>150</v>
      </c>
      <c r="E145" s="240" t="s">
        <v>1</v>
      </c>
      <c r="F145" s="241" t="s">
        <v>153</v>
      </c>
      <c r="G145" s="239"/>
      <c r="H145" s="242">
        <v>4.875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150</v>
      </c>
      <c r="AU145" s="248" t="s">
        <v>144</v>
      </c>
      <c r="AV145" s="13" t="s">
        <v>144</v>
      </c>
      <c r="AW145" s="13" t="s">
        <v>33</v>
      </c>
      <c r="AX145" s="13" t="s">
        <v>78</v>
      </c>
      <c r="AY145" s="248" t="s">
        <v>135</v>
      </c>
    </row>
    <row r="146" s="14" customFormat="1">
      <c r="A146" s="14"/>
      <c r="B146" s="249"/>
      <c r="C146" s="250"/>
      <c r="D146" s="231" t="s">
        <v>150</v>
      </c>
      <c r="E146" s="251" t="s">
        <v>1</v>
      </c>
      <c r="F146" s="252" t="s">
        <v>154</v>
      </c>
      <c r="G146" s="250"/>
      <c r="H146" s="253">
        <v>31.375</v>
      </c>
      <c r="I146" s="254"/>
      <c r="J146" s="250"/>
      <c r="K146" s="250"/>
      <c r="L146" s="255"/>
      <c r="M146" s="256"/>
      <c r="N146" s="257"/>
      <c r="O146" s="257"/>
      <c r="P146" s="257"/>
      <c r="Q146" s="257"/>
      <c r="R146" s="257"/>
      <c r="S146" s="257"/>
      <c r="T146" s="25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9" t="s">
        <v>150</v>
      </c>
      <c r="AU146" s="259" t="s">
        <v>144</v>
      </c>
      <c r="AV146" s="14" t="s">
        <v>143</v>
      </c>
      <c r="AW146" s="14" t="s">
        <v>33</v>
      </c>
      <c r="AX146" s="14" t="s">
        <v>86</v>
      </c>
      <c r="AY146" s="259" t="s">
        <v>135</v>
      </c>
    </row>
    <row r="147" s="2" customFormat="1" ht="24.15" customHeight="1">
      <c r="A147" s="38"/>
      <c r="B147" s="39"/>
      <c r="C147" s="218" t="s">
        <v>155</v>
      </c>
      <c r="D147" s="218" t="s">
        <v>138</v>
      </c>
      <c r="E147" s="219" t="s">
        <v>156</v>
      </c>
      <c r="F147" s="220" t="s">
        <v>157</v>
      </c>
      <c r="G147" s="221" t="s">
        <v>141</v>
      </c>
      <c r="H147" s="222">
        <v>25</v>
      </c>
      <c r="I147" s="223"/>
      <c r="J147" s="224">
        <f>ROUND(I147*H147,2)</f>
        <v>0</v>
      </c>
      <c r="K147" s="220" t="s">
        <v>142</v>
      </c>
      <c r="L147" s="44"/>
      <c r="M147" s="225" t="s">
        <v>1</v>
      </c>
      <c r="N147" s="226" t="s">
        <v>44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0.5</v>
      </c>
      <c r="T147" s="228">
        <f>S147*H147</f>
        <v>12.5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143</v>
      </c>
      <c r="AT147" s="229" t="s">
        <v>138</v>
      </c>
      <c r="AU147" s="229" t="s">
        <v>144</v>
      </c>
      <c r="AY147" s="17" t="s">
        <v>135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144</v>
      </c>
      <c r="BK147" s="230">
        <f>ROUND(I147*H147,2)</f>
        <v>0</v>
      </c>
      <c r="BL147" s="17" t="s">
        <v>143</v>
      </c>
      <c r="BM147" s="229" t="s">
        <v>158</v>
      </c>
    </row>
    <row r="148" s="2" customFormat="1">
      <c r="A148" s="38"/>
      <c r="B148" s="39"/>
      <c r="C148" s="40"/>
      <c r="D148" s="231" t="s">
        <v>146</v>
      </c>
      <c r="E148" s="40"/>
      <c r="F148" s="232" t="s">
        <v>159</v>
      </c>
      <c r="G148" s="40"/>
      <c r="H148" s="40"/>
      <c r="I148" s="233"/>
      <c r="J148" s="40"/>
      <c r="K148" s="40"/>
      <c r="L148" s="44"/>
      <c r="M148" s="234"/>
      <c r="N148" s="235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146</v>
      </c>
      <c r="AU148" s="17" t="s">
        <v>144</v>
      </c>
    </row>
    <row r="149" s="2" customFormat="1">
      <c r="A149" s="38"/>
      <c r="B149" s="39"/>
      <c r="C149" s="40"/>
      <c r="D149" s="236" t="s">
        <v>148</v>
      </c>
      <c r="E149" s="40"/>
      <c r="F149" s="237" t="s">
        <v>160</v>
      </c>
      <c r="G149" s="40"/>
      <c r="H149" s="40"/>
      <c r="I149" s="233"/>
      <c r="J149" s="40"/>
      <c r="K149" s="40"/>
      <c r="L149" s="44"/>
      <c r="M149" s="234"/>
      <c r="N149" s="235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148</v>
      </c>
      <c r="AU149" s="17" t="s">
        <v>144</v>
      </c>
    </row>
    <row r="150" s="13" customFormat="1">
      <c r="A150" s="13"/>
      <c r="B150" s="238"/>
      <c r="C150" s="239"/>
      <c r="D150" s="231" t="s">
        <v>150</v>
      </c>
      <c r="E150" s="240" t="s">
        <v>1</v>
      </c>
      <c r="F150" s="241" t="s">
        <v>161</v>
      </c>
      <c r="G150" s="239"/>
      <c r="H150" s="242">
        <v>25</v>
      </c>
      <c r="I150" s="243"/>
      <c r="J150" s="239"/>
      <c r="K150" s="239"/>
      <c r="L150" s="244"/>
      <c r="M150" s="245"/>
      <c r="N150" s="246"/>
      <c r="O150" s="246"/>
      <c r="P150" s="246"/>
      <c r="Q150" s="246"/>
      <c r="R150" s="246"/>
      <c r="S150" s="246"/>
      <c r="T150" s="24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8" t="s">
        <v>150</v>
      </c>
      <c r="AU150" s="248" t="s">
        <v>144</v>
      </c>
      <c r="AV150" s="13" t="s">
        <v>144</v>
      </c>
      <c r="AW150" s="13" t="s">
        <v>33</v>
      </c>
      <c r="AX150" s="13" t="s">
        <v>86</v>
      </c>
      <c r="AY150" s="248" t="s">
        <v>135</v>
      </c>
    </row>
    <row r="151" s="2" customFormat="1" ht="16.5" customHeight="1">
      <c r="A151" s="38"/>
      <c r="B151" s="39"/>
      <c r="C151" s="218" t="s">
        <v>143</v>
      </c>
      <c r="D151" s="218" t="s">
        <v>138</v>
      </c>
      <c r="E151" s="219" t="s">
        <v>162</v>
      </c>
      <c r="F151" s="220" t="s">
        <v>163</v>
      </c>
      <c r="G151" s="221" t="s">
        <v>141</v>
      </c>
      <c r="H151" s="222">
        <v>25</v>
      </c>
      <c r="I151" s="223"/>
      <c r="J151" s="224">
        <f>ROUND(I151*H151,2)</f>
        <v>0</v>
      </c>
      <c r="K151" s="220" t="s">
        <v>142</v>
      </c>
      <c r="L151" s="44"/>
      <c r="M151" s="225" t="s">
        <v>1</v>
      </c>
      <c r="N151" s="226" t="s">
        <v>44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0.098000000000000004</v>
      </c>
      <c r="T151" s="228">
        <f>S151*H151</f>
        <v>2.4500000000000002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143</v>
      </c>
      <c r="AT151" s="229" t="s">
        <v>138</v>
      </c>
      <c r="AU151" s="229" t="s">
        <v>144</v>
      </c>
      <c r="AY151" s="17" t="s">
        <v>135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144</v>
      </c>
      <c r="BK151" s="230">
        <f>ROUND(I151*H151,2)</f>
        <v>0</v>
      </c>
      <c r="BL151" s="17" t="s">
        <v>143</v>
      </c>
      <c r="BM151" s="229" t="s">
        <v>164</v>
      </c>
    </row>
    <row r="152" s="2" customFormat="1">
      <c r="A152" s="38"/>
      <c r="B152" s="39"/>
      <c r="C152" s="40"/>
      <c r="D152" s="231" t="s">
        <v>146</v>
      </c>
      <c r="E152" s="40"/>
      <c r="F152" s="232" t="s">
        <v>165</v>
      </c>
      <c r="G152" s="40"/>
      <c r="H152" s="40"/>
      <c r="I152" s="233"/>
      <c r="J152" s="40"/>
      <c r="K152" s="40"/>
      <c r="L152" s="44"/>
      <c r="M152" s="234"/>
      <c r="N152" s="235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146</v>
      </c>
      <c r="AU152" s="17" t="s">
        <v>144</v>
      </c>
    </row>
    <row r="153" s="2" customFormat="1">
      <c r="A153" s="38"/>
      <c r="B153" s="39"/>
      <c r="C153" s="40"/>
      <c r="D153" s="236" t="s">
        <v>148</v>
      </c>
      <c r="E153" s="40"/>
      <c r="F153" s="237" t="s">
        <v>166</v>
      </c>
      <c r="G153" s="40"/>
      <c r="H153" s="40"/>
      <c r="I153" s="233"/>
      <c r="J153" s="40"/>
      <c r="K153" s="40"/>
      <c r="L153" s="44"/>
      <c r="M153" s="234"/>
      <c r="N153" s="235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148</v>
      </c>
      <c r="AU153" s="17" t="s">
        <v>144</v>
      </c>
    </row>
    <row r="154" s="13" customFormat="1">
      <c r="A154" s="13"/>
      <c r="B154" s="238"/>
      <c r="C154" s="239"/>
      <c r="D154" s="231" t="s">
        <v>150</v>
      </c>
      <c r="E154" s="240" t="s">
        <v>1</v>
      </c>
      <c r="F154" s="241" t="s">
        <v>167</v>
      </c>
      <c r="G154" s="239"/>
      <c r="H154" s="242">
        <v>25</v>
      </c>
      <c r="I154" s="243"/>
      <c r="J154" s="239"/>
      <c r="K154" s="239"/>
      <c r="L154" s="244"/>
      <c r="M154" s="245"/>
      <c r="N154" s="246"/>
      <c r="O154" s="246"/>
      <c r="P154" s="246"/>
      <c r="Q154" s="246"/>
      <c r="R154" s="246"/>
      <c r="S154" s="246"/>
      <c r="T154" s="24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8" t="s">
        <v>150</v>
      </c>
      <c r="AU154" s="248" t="s">
        <v>144</v>
      </c>
      <c r="AV154" s="13" t="s">
        <v>144</v>
      </c>
      <c r="AW154" s="13" t="s">
        <v>33</v>
      </c>
      <c r="AX154" s="13" t="s">
        <v>86</v>
      </c>
      <c r="AY154" s="248" t="s">
        <v>135</v>
      </c>
    </row>
    <row r="155" s="2" customFormat="1" ht="24.15" customHeight="1">
      <c r="A155" s="38"/>
      <c r="B155" s="39"/>
      <c r="C155" s="218" t="s">
        <v>168</v>
      </c>
      <c r="D155" s="218" t="s">
        <v>138</v>
      </c>
      <c r="E155" s="219" t="s">
        <v>169</v>
      </c>
      <c r="F155" s="220" t="s">
        <v>170</v>
      </c>
      <c r="G155" s="221" t="s">
        <v>171</v>
      </c>
      <c r="H155" s="222">
        <v>1</v>
      </c>
      <c r="I155" s="223"/>
      <c r="J155" s="224">
        <f>ROUND(I155*H155,2)</f>
        <v>0</v>
      </c>
      <c r="K155" s="220" t="s">
        <v>142</v>
      </c>
      <c r="L155" s="44"/>
      <c r="M155" s="225" t="s">
        <v>1</v>
      </c>
      <c r="N155" s="226" t="s">
        <v>44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143</v>
      </c>
      <c r="AT155" s="229" t="s">
        <v>138</v>
      </c>
      <c r="AU155" s="229" t="s">
        <v>144</v>
      </c>
      <c r="AY155" s="17" t="s">
        <v>135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144</v>
      </c>
      <c r="BK155" s="230">
        <f>ROUND(I155*H155,2)</f>
        <v>0</v>
      </c>
      <c r="BL155" s="17" t="s">
        <v>143</v>
      </c>
      <c r="BM155" s="229" t="s">
        <v>172</v>
      </c>
    </row>
    <row r="156" s="2" customFormat="1">
      <c r="A156" s="38"/>
      <c r="B156" s="39"/>
      <c r="C156" s="40"/>
      <c r="D156" s="231" t="s">
        <v>146</v>
      </c>
      <c r="E156" s="40"/>
      <c r="F156" s="232" t="s">
        <v>173</v>
      </c>
      <c r="G156" s="40"/>
      <c r="H156" s="40"/>
      <c r="I156" s="233"/>
      <c r="J156" s="40"/>
      <c r="K156" s="40"/>
      <c r="L156" s="44"/>
      <c r="M156" s="234"/>
      <c r="N156" s="235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146</v>
      </c>
      <c r="AU156" s="17" t="s">
        <v>144</v>
      </c>
    </row>
    <row r="157" s="2" customFormat="1">
      <c r="A157" s="38"/>
      <c r="B157" s="39"/>
      <c r="C157" s="40"/>
      <c r="D157" s="236" t="s">
        <v>148</v>
      </c>
      <c r="E157" s="40"/>
      <c r="F157" s="237" t="s">
        <v>174</v>
      </c>
      <c r="G157" s="40"/>
      <c r="H157" s="40"/>
      <c r="I157" s="233"/>
      <c r="J157" s="40"/>
      <c r="K157" s="40"/>
      <c r="L157" s="44"/>
      <c r="M157" s="234"/>
      <c r="N157" s="235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148</v>
      </c>
      <c r="AU157" s="17" t="s">
        <v>144</v>
      </c>
    </row>
    <row r="158" s="13" customFormat="1">
      <c r="A158" s="13"/>
      <c r="B158" s="238"/>
      <c r="C158" s="239"/>
      <c r="D158" s="231" t="s">
        <v>150</v>
      </c>
      <c r="E158" s="240" t="s">
        <v>1</v>
      </c>
      <c r="F158" s="241" t="s">
        <v>175</v>
      </c>
      <c r="G158" s="239"/>
      <c r="H158" s="242">
        <v>1</v>
      </c>
      <c r="I158" s="243"/>
      <c r="J158" s="239"/>
      <c r="K158" s="239"/>
      <c r="L158" s="244"/>
      <c r="M158" s="245"/>
      <c r="N158" s="246"/>
      <c r="O158" s="246"/>
      <c r="P158" s="246"/>
      <c r="Q158" s="246"/>
      <c r="R158" s="246"/>
      <c r="S158" s="246"/>
      <c r="T158" s="24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8" t="s">
        <v>150</v>
      </c>
      <c r="AU158" s="248" t="s">
        <v>144</v>
      </c>
      <c r="AV158" s="13" t="s">
        <v>144</v>
      </c>
      <c r="AW158" s="13" t="s">
        <v>33</v>
      </c>
      <c r="AX158" s="13" t="s">
        <v>86</v>
      </c>
      <c r="AY158" s="248" t="s">
        <v>135</v>
      </c>
    </row>
    <row r="159" s="2" customFormat="1" ht="33" customHeight="1">
      <c r="A159" s="38"/>
      <c r="B159" s="39"/>
      <c r="C159" s="218" t="s">
        <v>176</v>
      </c>
      <c r="D159" s="218" t="s">
        <v>138</v>
      </c>
      <c r="E159" s="219" t="s">
        <v>177</v>
      </c>
      <c r="F159" s="220" t="s">
        <v>178</v>
      </c>
      <c r="G159" s="221" t="s">
        <v>171</v>
      </c>
      <c r="H159" s="222">
        <v>13.560000000000001</v>
      </c>
      <c r="I159" s="223"/>
      <c r="J159" s="224">
        <f>ROUND(I159*H159,2)</f>
        <v>0</v>
      </c>
      <c r="K159" s="220" t="s">
        <v>142</v>
      </c>
      <c r="L159" s="44"/>
      <c r="M159" s="225" t="s">
        <v>1</v>
      </c>
      <c r="N159" s="226" t="s">
        <v>44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143</v>
      </c>
      <c r="AT159" s="229" t="s">
        <v>138</v>
      </c>
      <c r="AU159" s="229" t="s">
        <v>144</v>
      </c>
      <c r="AY159" s="17" t="s">
        <v>135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144</v>
      </c>
      <c r="BK159" s="230">
        <f>ROUND(I159*H159,2)</f>
        <v>0</v>
      </c>
      <c r="BL159" s="17" t="s">
        <v>143</v>
      </c>
      <c r="BM159" s="229" t="s">
        <v>179</v>
      </c>
    </row>
    <row r="160" s="2" customFormat="1">
      <c r="A160" s="38"/>
      <c r="B160" s="39"/>
      <c r="C160" s="40"/>
      <c r="D160" s="231" t="s">
        <v>146</v>
      </c>
      <c r="E160" s="40"/>
      <c r="F160" s="232" t="s">
        <v>180</v>
      </c>
      <c r="G160" s="40"/>
      <c r="H160" s="40"/>
      <c r="I160" s="233"/>
      <c r="J160" s="40"/>
      <c r="K160" s="40"/>
      <c r="L160" s="44"/>
      <c r="M160" s="234"/>
      <c r="N160" s="235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146</v>
      </c>
      <c r="AU160" s="17" t="s">
        <v>144</v>
      </c>
    </row>
    <row r="161" s="2" customFormat="1">
      <c r="A161" s="38"/>
      <c r="B161" s="39"/>
      <c r="C161" s="40"/>
      <c r="D161" s="236" t="s">
        <v>148</v>
      </c>
      <c r="E161" s="40"/>
      <c r="F161" s="237" t="s">
        <v>181</v>
      </c>
      <c r="G161" s="40"/>
      <c r="H161" s="40"/>
      <c r="I161" s="233"/>
      <c r="J161" s="40"/>
      <c r="K161" s="40"/>
      <c r="L161" s="44"/>
      <c r="M161" s="234"/>
      <c r="N161" s="23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148</v>
      </c>
      <c r="AU161" s="17" t="s">
        <v>144</v>
      </c>
    </row>
    <row r="162" s="13" customFormat="1">
      <c r="A162" s="13"/>
      <c r="B162" s="238"/>
      <c r="C162" s="239"/>
      <c r="D162" s="231" t="s">
        <v>150</v>
      </c>
      <c r="E162" s="240" t="s">
        <v>1</v>
      </c>
      <c r="F162" s="241" t="s">
        <v>182</v>
      </c>
      <c r="G162" s="239"/>
      <c r="H162" s="242">
        <v>13.560000000000001</v>
      </c>
      <c r="I162" s="243"/>
      <c r="J162" s="239"/>
      <c r="K162" s="239"/>
      <c r="L162" s="244"/>
      <c r="M162" s="245"/>
      <c r="N162" s="246"/>
      <c r="O162" s="246"/>
      <c r="P162" s="246"/>
      <c r="Q162" s="246"/>
      <c r="R162" s="246"/>
      <c r="S162" s="246"/>
      <c r="T162" s="24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8" t="s">
        <v>150</v>
      </c>
      <c r="AU162" s="248" t="s">
        <v>144</v>
      </c>
      <c r="AV162" s="13" t="s">
        <v>144</v>
      </c>
      <c r="AW162" s="13" t="s">
        <v>33</v>
      </c>
      <c r="AX162" s="13" t="s">
        <v>86</v>
      </c>
      <c r="AY162" s="248" t="s">
        <v>135</v>
      </c>
    </row>
    <row r="163" s="2" customFormat="1" ht="16.5" customHeight="1">
      <c r="A163" s="38"/>
      <c r="B163" s="39"/>
      <c r="C163" s="218" t="s">
        <v>183</v>
      </c>
      <c r="D163" s="218" t="s">
        <v>138</v>
      </c>
      <c r="E163" s="219" t="s">
        <v>184</v>
      </c>
      <c r="F163" s="220" t="s">
        <v>185</v>
      </c>
      <c r="G163" s="221" t="s">
        <v>141</v>
      </c>
      <c r="H163" s="222">
        <v>408</v>
      </c>
      <c r="I163" s="223"/>
      <c r="J163" s="224">
        <f>ROUND(I163*H163,2)</f>
        <v>0</v>
      </c>
      <c r="K163" s="220" t="s">
        <v>142</v>
      </c>
      <c r="L163" s="44"/>
      <c r="M163" s="225" t="s">
        <v>1</v>
      </c>
      <c r="N163" s="226" t="s">
        <v>44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143</v>
      </c>
      <c r="AT163" s="229" t="s">
        <v>138</v>
      </c>
      <c r="AU163" s="229" t="s">
        <v>144</v>
      </c>
      <c r="AY163" s="17" t="s">
        <v>135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144</v>
      </c>
      <c r="BK163" s="230">
        <f>ROUND(I163*H163,2)</f>
        <v>0</v>
      </c>
      <c r="BL163" s="17" t="s">
        <v>143</v>
      </c>
      <c r="BM163" s="229" t="s">
        <v>186</v>
      </c>
    </row>
    <row r="164" s="2" customFormat="1">
      <c r="A164" s="38"/>
      <c r="B164" s="39"/>
      <c r="C164" s="40"/>
      <c r="D164" s="231" t="s">
        <v>146</v>
      </c>
      <c r="E164" s="40"/>
      <c r="F164" s="232" t="s">
        <v>185</v>
      </c>
      <c r="G164" s="40"/>
      <c r="H164" s="40"/>
      <c r="I164" s="233"/>
      <c r="J164" s="40"/>
      <c r="K164" s="40"/>
      <c r="L164" s="44"/>
      <c r="M164" s="234"/>
      <c r="N164" s="235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146</v>
      </c>
      <c r="AU164" s="17" t="s">
        <v>144</v>
      </c>
    </row>
    <row r="165" s="2" customFormat="1">
      <c r="A165" s="38"/>
      <c r="B165" s="39"/>
      <c r="C165" s="40"/>
      <c r="D165" s="236" t="s">
        <v>148</v>
      </c>
      <c r="E165" s="40"/>
      <c r="F165" s="237" t="s">
        <v>187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148</v>
      </c>
      <c r="AU165" s="17" t="s">
        <v>144</v>
      </c>
    </row>
    <row r="166" s="13" customFormat="1">
      <c r="A166" s="13"/>
      <c r="B166" s="238"/>
      <c r="C166" s="239"/>
      <c r="D166" s="231" t="s">
        <v>150</v>
      </c>
      <c r="E166" s="240" t="s">
        <v>1</v>
      </c>
      <c r="F166" s="241" t="s">
        <v>188</v>
      </c>
      <c r="G166" s="239"/>
      <c r="H166" s="242">
        <v>408</v>
      </c>
      <c r="I166" s="243"/>
      <c r="J166" s="239"/>
      <c r="K166" s="239"/>
      <c r="L166" s="244"/>
      <c r="M166" s="245"/>
      <c r="N166" s="246"/>
      <c r="O166" s="246"/>
      <c r="P166" s="246"/>
      <c r="Q166" s="246"/>
      <c r="R166" s="246"/>
      <c r="S166" s="246"/>
      <c r="T166" s="24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8" t="s">
        <v>150</v>
      </c>
      <c r="AU166" s="248" t="s">
        <v>144</v>
      </c>
      <c r="AV166" s="13" t="s">
        <v>144</v>
      </c>
      <c r="AW166" s="13" t="s">
        <v>33</v>
      </c>
      <c r="AX166" s="13" t="s">
        <v>86</v>
      </c>
      <c r="AY166" s="248" t="s">
        <v>135</v>
      </c>
    </row>
    <row r="167" s="12" customFormat="1" ht="22.8" customHeight="1">
      <c r="A167" s="12"/>
      <c r="B167" s="202"/>
      <c r="C167" s="203"/>
      <c r="D167" s="204" t="s">
        <v>77</v>
      </c>
      <c r="E167" s="216" t="s">
        <v>137</v>
      </c>
      <c r="F167" s="216" t="s">
        <v>189</v>
      </c>
      <c r="G167" s="203"/>
      <c r="H167" s="203"/>
      <c r="I167" s="206"/>
      <c r="J167" s="217">
        <f>BK167</f>
        <v>0</v>
      </c>
      <c r="K167" s="203"/>
      <c r="L167" s="208"/>
      <c r="M167" s="209"/>
      <c r="N167" s="210"/>
      <c r="O167" s="210"/>
      <c r="P167" s="211">
        <f>SUM(P168:P187)</f>
        <v>0</v>
      </c>
      <c r="Q167" s="210"/>
      <c r="R167" s="211">
        <f>SUM(R168:R187)</f>
        <v>3.5000352000000001</v>
      </c>
      <c r="S167" s="210"/>
      <c r="T167" s="212">
        <f>SUM(T168:T187)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3" t="s">
        <v>86</v>
      </c>
      <c r="AT167" s="214" t="s">
        <v>77</v>
      </c>
      <c r="AU167" s="214" t="s">
        <v>86</v>
      </c>
      <c r="AY167" s="213" t="s">
        <v>135</v>
      </c>
      <c r="BK167" s="215">
        <f>SUM(BK168:BK187)</f>
        <v>0</v>
      </c>
    </row>
    <row r="168" s="2" customFormat="1" ht="33" customHeight="1">
      <c r="A168" s="38"/>
      <c r="B168" s="39"/>
      <c r="C168" s="218" t="s">
        <v>190</v>
      </c>
      <c r="D168" s="218" t="s">
        <v>138</v>
      </c>
      <c r="E168" s="219" t="s">
        <v>191</v>
      </c>
      <c r="F168" s="220" t="s">
        <v>192</v>
      </c>
      <c r="G168" s="221" t="s">
        <v>141</v>
      </c>
      <c r="H168" s="222">
        <v>56.5</v>
      </c>
      <c r="I168" s="223"/>
      <c r="J168" s="224">
        <f>ROUND(I168*H168,2)</f>
        <v>0</v>
      </c>
      <c r="K168" s="220" t="s">
        <v>142</v>
      </c>
      <c r="L168" s="44"/>
      <c r="M168" s="225" t="s">
        <v>1</v>
      </c>
      <c r="N168" s="226" t="s">
        <v>44</v>
      </c>
      <c r="O168" s="91"/>
      <c r="P168" s="227">
        <f>O168*H168</f>
        <v>0</v>
      </c>
      <c r="Q168" s="227">
        <v>0</v>
      </c>
      <c r="R168" s="227">
        <f>Q168*H168</f>
        <v>0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143</v>
      </c>
      <c r="AT168" s="229" t="s">
        <v>138</v>
      </c>
      <c r="AU168" s="229" t="s">
        <v>144</v>
      </c>
      <c r="AY168" s="17" t="s">
        <v>135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144</v>
      </c>
      <c r="BK168" s="230">
        <f>ROUND(I168*H168,2)</f>
        <v>0</v>
      </c>
      <c r="BL168" s="17" t="s">
        <v>143</v>
      </c>
      <c r="BM168" s="229" t="s">
        <v>193</v>
      </c>
    </row>
    <row r="169" s="2" customFormat="1">
      <c r="A169" s="38"/>
      <c r="B169" s="39"/>
      <c r="C169" s="40"/>
      <c r="D169" s="231" t="s">
        <v>146</v>
      </c>
      <c r="E169" s="40"/>
      <c r="F169" s="232" t="s">
        <v>194</v>
      </c>
      <c r="G169" s="40"/>
      <c r="H169" s="40"/>
      <c r="I169" s="233"/>
      <c r="J169" s="40"/>
      <c r="K169" s="40"/>
      <c r="L169" s="44"/>
      <c r="M169" s="234"/>
      <c r="N169" s="235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146</v>
      </c>
      <c r="AU169" s="17" t="s">
        <v>144</v>
      </c>
    </row>
    <row r="170" s="2" customFormat="1">
      <c r="A170" s="38"/>
      <c r="B170" s="39"/>
      <c r="C170" s="40"/>
      <c r="D170" s="236" t="s">
        <v>148</v>
      </c>
      <c r="E170" s="40"/>
      <c r="F170" s="237" t="s">
        <v>195</v>
      </c>
      <c r="G170" s="40"/>
      <c r="H170" s="40"/>
      <c r="I170" s="233"/>
      <c r="J170" s="40"/>
      <c r="K170" s="40"/>
      <c r="L170" s="44"/>
      <c r="M170" s="234"/>
      <c r="N170" s="235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148</v>
      </c>
      <c r="AU170" s="17" t="s">
        <v>144</v>
      </c>
    </row>
    <row r="171" s="13" customFormat="1">
      <c r="A171" s="13"/>
      <c r="B171" s="238"/>
      <c r="C171" s="239"/>
      <c r="D171" s="231" t="s">
        <v>150</v>
      </c>
      <c r="E171" s="240" t="s">
        <v>1</v>
      </c>
      <c r="F171" s="241" t="s">
        <v>196</v>
      </c>
      <c r="G171" s="239"/>
      <c r="H171" s="242">
        <v>25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8" t="s">
        <v>150</v>
      </c>
      <c r="AU171" s="248" t="s">
        <v>144</v>
      </c>
      <c r="AV171" s="13" t="s">
        <v>144</v>
      </c>
      <c r="AW171" s="13" t="s">
        <v>33</v>
      </c>
      <c r="AX171" s="13" t="s">
        <v>78</v>
      </c>
      <c r="AY171" s="248" t="s">
        <v>135</v>
      </c>
    </row>
    <row r="172" s="13" customFormat="1">
      <c r="A172" s="13"/>
      <c r="B172" s="238"/>
      <c r="C172" s="239"/>
      <c r="D172" s="231" t="s">
        <v>150</v>
      </c>
      <c r="E172" s="240" t="s">
        <v>1</v>
      </c>
      <c r="F172" s="241" t="s">
        <v>197</v>
      </c>
      <c r="G172" s="239"/>
      <c r="H172" s="242">
        <v>31.5</v>
      </c>
      <c r="I172" s="243"/>
      <c r="J172" s="239"/>
      <c r="K172" s="239"/>
      <c r="L172" s="244"/>
      <c r="M172" s="245"/>
      <c r="N172" s="246"/>
      <c r="O172" s="246"/>
      <c r="P172" s="246"/>
      <c r="Q172" s="246"/>
      <c r="R172" s="246"/>
      <c r="S172" s="246"/>
      <c r="T172" s="24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8" t="s">
        <v>150</v>
      </c>
      <c r="AU172" s="248" t="s">
        <v>144</v>
      </c>
      <c r="AV172" s="13" t="s">
        <v>144</v>
      </c>
      <c r="AW172" s="13" t="s">
        <v>33</v>
      </c>
      <c r="AX172" s="13" t="s">
        <v>78</v>
      </c>
      <c r="AY172" s="248" t="s">
        <v>135</v>
      </c>
    </row>
    <row r="173" s="14" customFormat="1">
      <c r="A173" s="14"/>
      <c r="B173" s="249"/>
      <c r="C173" s="250"/>
      <c r="D173" s="231" t="s">
        <v>150</v>
      </c>
      <c r="E173" s="251" t="s">
        <v>1</v>
      </c>
      <c r="F173" s="252" t="s">
        <v>154</v>
      </c>
      <c r="G173" s="250"/>
      <c r="H173" s="253">
        <v>56.5</v>
      </c>
      <c r="I173" s="254"/>
      <c r="J173" s="250"/>
      <c r="K173" s="250"/>
      <c r="L173" s="255"/>
      <c r="M173" s="256"/>
      <c r="N173" s="257"/>
      <c r="O173" s="257"/>
      <c r="P173" s="257"/>
      <c r="Q173" s="257"/>
      <c r="R173" s="257"/>
      <c r="S173" s="257"/>
      <c r="T173" s="25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9" t="s">
        <v>150</v>
      </c>
      <c r="AU173" s="259" t="s">
        <v>144</v>
      </c>
      <c r="AV173" s="14" t="s">
        <v>143</v>
      </c>
      <c r="AW173" s="14" t="s">
        <v>33</v>
      </c>
      <c r="AX173" s="14" t="s">
        <v>86</v>
      </c>
      <c r="AY173" s="259" t="s">
        <v>135</v>
      </c>
    </row>
    <row r="174" s="2" customFormat="1" ht="24.15" customHeight="1">
      <c r="A174" s="38"/>
      <c r="B174" s="39"/>
      <c r="C174" s="218" t="s">
        <v>198</v>
      </c>
      <c r="D174" s="218" t="s">
        <v>138</v>
      </c>
      <c r="E174" s="219" t="s">
        <v>199</v>
      </c>
      <c r="F174" s="220" t="s">
        <v>200</v>
      </c>
      <c r="G174" s="221" t="s">
        <v>141</v>
      </c>
      <c r="H174" s="222">
        <v>25</v>
      </c>
      <c r="I174" s="223"/>
      <c r="J174" s="224">
        <f>ROUND(I174*H174,2)</f>
        <v>0</v>
      </c>
      <c r="K174" s="220" t="s">
        <v>142</v>
      </c>
      <c r="L174" s="44"/>
      <c r="M174" s="225" t="s">
        <v>1</v>
      </c>
      <c r="N174" s="226" t="s">
        <v>44</v>
      </c>
      <c r="O174" s="91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143</v>
      </c>
      <c r="AT174" s="229" t="s">
        <v>138</v>
      </c>
      <c r="AU174" s="229" t="s">
        <v>144</v>
      </c>
      <c r="AY174" s="17" t="s">
        <v>135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144</v>
      </c>
      <c r="BK174" s="230">
        <f>ROUND(I174*H174,2)</f>
        <v>0</v>
      </c>
      <c r="BL174" s="17" t="s">
        <v>143</v>
      </c>
      <c r="BM174" s="229" t="s">
        <v>201</v>
      </c>
    </row>
    <row r="175" s="2" customFormat="1">
      <c r="A175" s="38"/>
      <c r="B175" s="39"/>
      <c r="C175" s="40"/>
      <c r="D175" s="231" t="s">
        <v>146</v>
      </c>
      <c r="E175" s="40"/>
      <c r="F175" s="232" t="s">
        <v>202</v>
      </c>
      <c r="G175" s="40"/>
      <c r="H175" s="40"/>
      <c r="I175" s="233"/>
      <c r="J175" s="40"/>
      <c r="K175" s="40"/>
      <c r="L175" s="44"/>
      <c r="M175" s="234"/>
      <c r="N175" s="235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146</v>
      </c>
      <c r="AU175" s="17" t="s">
        <v>144</v>
      </c>
    </row>
    <row r="176" s="2" customFormat="1">
      <c r="A176" s="38"/>
      <c r="B176" s="39"/>
      <c r="C176" s="40"/>
      <c r="D176" s="236" t="s">
        <v>148</v>
      </c>
      <c r="E176" s="40"/>
      <c r="F176" s="237" t="s">
        <v>203</v>
      </c>
      <c r="G176" s="40"/>
      <c r="H176" s="40"/>
      <c r="I176" s="233"/>
      <c r="J176" s="40"/>
      <c r="K176" s="40"/>
      <c r="L176" s="44"/>
      <c r="M176" s="234"/>
      <c r="N176" s="235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148</v>
      </c>
      <c r="AU176" s="17" t="s">
        <v>144</v>
      </c>
    </row>
    <row r="177" s="13" customFormat="1">
      <c r="A177" s="13"/>
      <c r="B177" s="238"/>
      <c r="C177" s="239"/>
      <c r="D177" s="231" t="s">
        <v>150</v>
      </c>
      <c r="E177" s="240" t="s">
        <v>1</v>
      </c>
      <c r="F177" s="241" t="s">
        <v>204</v>
      </c>
      <c r="G177" s="239"/>
      <c r="H177" s="242">
        <v>25</v>
      </c>
      <c r="I177" s="243"/>
      <c r="J177" s="239"/>
      <c r="K177" s="239"/>
      <c r="L177" s="244"/>
      <c r="M177" s="245"/>
      <c r="N177" s="246"/>
      <c r="O177" s="246"/>
      <c r="P177" s="246"/>
      <c r="Q177" s="246"/>
      <c r="R177" s="246"/>
      <c r="S177" s="246"/>
      <c r="T177" s="24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8" t="s">
        <v>150</v>
      </c>
      <c r="AU177" s="248" t="s">
        <v>144</v>
      </c>
      <c r="AV177" s="13" t="s">
        <v>144</v>
      </c>
      <c r="AW177" s="13" t="s">
        <v>33</v>
      </c>
      <c r="AX177" s="13" t="s">
        <v>86</v>
      </c>
      <c r="AY177" s="248" t="s">
        <v>135</v>
      </c>
    </row>
    <row r="178" s="2" customFormat="1" ht="24.15" customHeight="1">
      <c r="A178" s="38"/>
      <c r="B178" s="39"/>
      <c r="C178" s="218" t="s">
        <v>205</v>
      </c>
      <c r="D178" s="218" t="s">
        <v>138</v>
      </c>
      <c r="E178" s="219" t="s">
        <v>206</v>
      </c>
      <c r="F178" s="220" t="s">
        <v>207</v>
      </c>
      <c r="G178" s="221" t="s">
        <v>141</v>
      </c>
      <c r="H178" s="222">
        <v>31.5</v>
      </c>
      <c r="I178" s="223"/>
      <c r="J178" s="224">
        <f>ROUND(I178*H178,2)</f>
        <v>0</v>
      </c>
      <c r="K178" s="220" t="s">
        <v>142</v>
      </c>
      <c r="L178" s="44"/>
      <c r="M178" s="225" t="s">
        <v>1</v>
      </c>
      <c r="N178" s="226" t="s">
        <v>44</v>
      </c>
      <c r="O178" s="91"/>
      <c r="P178" s="227">
        <f>O178*H178</f>
        <v>0</v>
      </c>
      <c r="Q178" s="227">
        <v>0.088800000000000004</v>
      </c>
      <c r="R178" s="227">
        <f>Q178*H178</f>
        <v>2.7972000000000001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143</v>
      </c>
      <c r="AT178" s="229" t="s">
        <v>138</v>
      </c>
      <c r="AU178" s="229" t="s">
        <v>144</v>
      </c>
      <c r="AY178" s="17" t="s">
        <v>135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144</v>
      </c>
      <c r="BK178" s="230">
        <f>ROUND(I178*H178,2)</f>
        <v>0</v>
      </c>
      <c r="BL178" s="17" t="s">
        <v>143</v>
      </c>
      <c r="BM178" s="229" t="s">
        <v>208</v>
      </c>
    </row>
    <row r="179" s="2" customFormat="1">
      <c r="A179" s="38"/>
      <c r="B179" s="39"/>
      <c r="C179" s="40"/>
      <c r="D179" s="231" t="s">
        <v>146</v>
      </c>
      <c r="E179" s="40"/>
      <c r="F179" s="232" t="s">
        <v>209</v>
      </c>
      <c r="G179" s="40"/>
      <c r="H179" s="40"/>
      <c r="I179" s="233"/>
      <c r="J179" s="40"/>
      <c r="K179" s="40"/>
      <c r="L179" s="44"/>
      <c r="M179" s="234"/>
      <c r="N179" s="235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146</v>
      </c>
      <c r="AU179" s="17" t="s">
        <v>144</v>
      </c>
    </row>
    <row r="180" s="2" customFormat="1">
      <c r="A180" s="38"/>
      <c r="B180" s="39"/>
      <c r="C180" s="40"/>
      <c r="D180" s="236" t="s">
        <v>148</v>
      </c>
      <c r="E180" s="40"/>
      <c r="F180" s="237" t="s">
        <v>210</v>
      </c>
      <c r="G180" s="40"/>
      <c r="H180" s="40"/>
      <c r="I180" s="233"/>
      <c r="J180" s="40"/>
      <c r="K180" s="40"/>
      <c r="L180" s="44"/>
      <c r="M180" s="234"/>
      <c r="N180" s="235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148</v>
      </c>
      <c r="AU180" s="17" t="s">
        <v>144</v>
      </c>
    </row>
    <row r="181" s="13" customFormat="1">
      <c r="A181" s="13"/>
      <c r="B181" s="238"/>
      <c r="C181" s="239"/>
      <c r="D181" s="231" t="s">
        <v>150</v>
      </c>
      <c r="E181" s="240" t="s">
        <v>1</v>
      </c>
      <c r="F181" s="241" t="s">
        <v>211</v>
      </c>
      <c r="G181" s="239"/>
      <c r="H181" s="242">
        <v>31.5</v>
      </c>
      <c r="I181" s="243"/>
      <c r="J181" s="239"/>
      <c r="K181" s="239"/>
      <c r="L181" s="244"/>
      <c r="M181" s="245"/>
      <c r="N181" s="246"/>
      <c r="O181" s="246"/>
      <c r="P181" s="246"/>
      <c r="Q181" s="246"/>
      <c r="R181" s="246"/>
      <c r="S181" s="246"/>
      <c r="T181" s="24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8" t="s">
        <v>150</v>
      </c>
      <c r="AU181" s="248" t="s">
        <v>144</v>
      </c>
      <c r="AV181" s="13" t="s">
        <v>144</v>
      </c>
      <c r="AW181" s="13" t="s">
        <v>33</v>
      </c>
      <c r="AX181" s="13" t="s">
        <v>86</v>
      </c>
      <c r="AY181" s="248" t="s">
        <v>135</v>
      </c>
    </row>
    <row r="182" s="2" customFormat="1" ht="24.15" customHeight="1">
      <c r="A182" s="38"/>
      <c r="B182" s="39"/>
      <c r="C182" s="218" t="s">
        <v>212</v>
      </c>
      <c r="D182" s="218" t="s">
        <v>138</v>
      </c>
      <c r="E182" s="219" t="s">
        <v>213</v>
      </c>
      <c r="F182" s="220" t="s">
        <v>214</v>
      </c>
      <c r="G182" s="221" t="s">
        <v>141</v>
      </c>
      <c r="H182" s="222">
        <v>1.44</v>
      </c>
      <c r="I182" s="223"/>
      <c r="J182" s="224">
        <f>ROUND(I182*H182,2)</f>
        <v>0</v>
      </c>
      <c r="K182" s="220" t="s">
        <v>142</v>
      </c>
      <c r="L182" s="44"/>
      <c r="M182" s="225" t="s">
        <v>1</v>
      </c>
      <c r="N182" s="226" t="s">
        <v>44</v>
      </c>
      <c r="O182" s="91"/>
      <c r="P182" s="227">
        <f>O182*H182</f>
        <v>0</v>
      </c>
      <c r="Q182" s="227">
        <v>0.37974999999999998</v>
      </c>
      <c r="R182" s="227">
        <f>Q182*H182</f>
        <v>0.54683999999999999</v>
      </c>
      <c r="S182" s="227">
        <v>0</v>
      </c>
      <c r="T182" s="22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9" t="s">
        <v>143</v>
      </c>
      <c r="AT182" s="229" t="s">
        <v>138</v>
      </c>
      <c r="AU182" s="229" t="s">
        <v>144</v>
      </c>
      <c r="AY182" s="17" t="s">
        <v>135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7" t="s">
        <v>144</v>
      </c>
      <c r="BK182" s="230">
        <f>ROUND(I182*H182,2)</f>
        <v>0</v>
      </c>
      <c r="BL182" s="17" t="s">
        <v>143</v>
      </c>
      <c r="BM182" s="229" t="s">
        <v>215</v>
      </c>
    </row>
    <row r="183" s="2" customFormat="1">
      <c r="A183" s="38"/>
      <c r="B183" s="39"/>
      <c r="C183" s="40"/>
      <c r="D183" s="231" t="s">
        <v>146</v>
      </c>
      <c r="E183" s="40"/>
      <c r="F183" s="232" t="s">
        <v>216</v>
      </c>
      <c r="G183" s="40"/>
      <c r="H183" s="40"/>
      <c r="I183" s="233"/>
      <c r="J183" s="40"/>
      <c r="K183" s="40"/>
      <c r="L183" s="44"/>
      <c r="M183" s="234"/>
      <c r="N183" s="235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146</v>
      </c>
      <c r="AU183" s="17" t="s">
        <v>144</v>
      </c>
    </row>
    <row r="184" s="2" customFormat="1">
      <c r="A184" s="38"/>
      <c r="B184" s="39"/>
      <c r="C184" s="40"/>
      <c r="D184" s="236" t="s">
        <v>148</v>
      </c>
      <c r="E184" s="40"/>
      <c r="F184" s="237" t="s">
        <v>217</v>
      </c>
      <c r="G184" s="40"/>
      <c r="H184" s="40"/>
      <c r="I184" s="233"/>
      <c r="J184" s="40"/>
      <c r="K184" s="40"/>
      <c r="L184" s="44"/>
      <c r="M184" s="234"/>
      <c r="N184" s="235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148</v>
      </c>
      <c r="AU184" s="17" t="s">
        <v>144</v>
      </c>
    </row>
    <row r="185" s="13" customFormat="1">
      <c r="A185" s="13"/>
      <c r="B185" s="238"/>
      <c r="C185" s="239"/>
      <c r="D185" s="231" t="s">
        <v>150</v>
      </c>
      <c r="E185" s="240" t="s">
        <v>1</v>
      </c>
      <c r="F185" s="241" t="s">
        <v>218</v>
      </c>
      <c r="G185" s="239"/>
      <c r="H185" s="242">
        <v>1.44</v>
      </c>
      <c r="I185" s="243"/>
      <c r="J185" s="239"/>
      <c r="K185" s="239"/>
      <c r="L185" s="244"/>
      <c r="M185" s="245"/>
      <c r="N185" s="246"/>
      <c r="O185" s="246"/>
      <c r="P185" s="246"/>
      <c r="Q185" s="246"/>
      <c r="R185" s="246"/>
      <c r="S185" s="246"/>
      <c r="T185" s="24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8" t="s">
        <v>150</v>
      </c>
      <c r="AU185" s="248" t="s">
        <v>144</v>
      </c>
      <c r="AV185" s="13" t="s">
        <v>144</v>
      </c>
      <c r="AW185" s="13" t="s">
        <v>33</v>
      </c>
      <c r="AX185" s="13" t="s">
        <v>86</v>
      </c>
      <c r="AY185" s="248" t="s">
        <v>135</v>
      </c>
    </row>
    <row r="186" s="2" customFormat="1" ht="24.15" customHeight="1">
      <c r="A186" s="38"/>
      <c r="B186" s="39"/>
      <c r="C186" s="260" t="s">
        <v>219</v>
      </c>
      <c r="D186" s="260" t="s">
        <v>220</v>
      </c>
      <c r="E186" s="261" t="s">
        <v>221</v>
      </c>
      <c r="F186" s="262" t="s">
        <v>222</v>
      </c>
      <c r="G186" s="263" t="s">
        <v>141</v>
      </c>
      <c r="H186" s="264">
        <v>1.44</v>
      </c>
      <c r="I186" s="265"/>
      <c r="J186" s="266">
        <f>ROUND(I186*H186,2)</f>
        <v>0</v>
      </c>
      <c r="K186" s="262" t="s">
        <v>142</v>
      </c>
      <c r="L186" s="267"/>
      <c r="M186" s="268" t="s">
        <v>1</v>
      </c>
      <c r="N186" s="269" t="s">
        <v>44</v>
      </c>
      <c r="O186" s="91"/>
      <c r="P186" s="227">
        <f>O186*H186</f>
        <v>0</v>
      </c>
      <c r="Q186" s="227">
        <v>0.10833</v>
      </c>
      <c r="R186" s="227">
        <f>Q186*H186</f>
        <v>0.1559952</v>
      </c>
      <c r="S186" s="227">
        <v>0</v>
      </c>
      <c r="T186" s="228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9" t="s">
        <v>223</v>
      </c>
      <c r="AT186" s="229" t="s">
        <v>220</v>
      </c>
      <c r="AU186" s="229" t="s">
        <v>144</v>
      </c>
      <c r="AY186" s="17" t="s">
        <v>135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7" t="s">
        <v>144</v>
      </c>
      <c r="BK186" s="230">
        <f>ROUND(I186*H186,2)</f>
        <v>0</v>
      </c>
      <c r="BL186" s="17" t="s">
        <v>143</v>
      </c>
      <c r="BM186" s="229" t="s">
        <v>224</v>
      </c>
    </row>
    <row r="187" s="2" customFormat="1">
      <c r="A187" s="38"/>
      <c r="B187" s="39"/>
      <c r="C187" s="40"/>
      <c r="D187" s="231" t="s">
        <v>146</v>
      </c>
      <c r="E187" s="40"/>
      <c r="F187" s="232" t="s">
        <v>222</v>
      </c>
      <c r="G187" s="40"/>
      <c r="H187" s="40"/>
      <c r="I187" s="233"/>
      <c r="J187" s="40"/>
      <c r="K187" s="40"/>
      <c r="L187" s="44"/>
      <c r="M187" s="234"/>
      <c r="N187" s="235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146</v>
      </c>
      <c r="AU187" s="17" t="s">
        <v>144</v>
      </c>
    </row>
    <row r="188" s="12" customFormat="1" ht="22.8" customHeight="1">
      <c r="A188" s="12"/>
      <c r="B188" s="202"/>
      <c r="C188" s="203"/>
      <c r="D188" s="204" t="s">
        <v>77</v>
      </c>
      <c r="E188" s="216" t="s">
        <v>168</v>
      </c>
      <c r="F188" s="216" t="s">
        <v>225</v>
      </c>
      <c r="G188" s="203"/>
      <c r="H188" s="203"/>
      <c r="I188" s="206"/>
      <c r="J188" s="217">
        <f>BK188</f>
        <v>0</v>
      </c>
      <c r="K188" s="203"/>
      <c r="L188" s="208"/>
      <c r="M188" s="209"/>
      <c r="N188" s="210"/>
      <c r="O188" s="210"/>
      <c r="P188" s="211">
        <f>SUM(P189:P368)</f>
        <v>0</v>
      </c>
      <c r="Q188" s="210"/>
      <c r="R188" s="211">
        <f>SUM(R189:R368)</f>
        <v>30.219574769999998</v>
      </c>
      <c r="S188" s="210"/>
      <c r="T188" s="212">
        <f>SUM(T189:T368)</f>
        <v>0.0019941200000000003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3" t="s">
        <v>86</v>
      </c>
      <c r="AT188" s="214" t="s">
        <v>77</v>
      </c>
      <c r="AU188" s="214" t="s">
        <v>86</v>
      </c>
      <c r="AY188" s="213" t="s">
        <v>135</v>
      </c>
      <c r="BK188" s="215">
        <f>SUM(BK189:BK368)</f>
        <v>0</v>
      </c>
    </row>
    <row r="189" s="2" customFormat="1" ht="21.75" customHeight="1">
      <c r="A189" s="38"/>
      <c r="B189" s="39"/>
      <c r="C189" s="218" t="s">
        <v>226</v>
      </c>
      <c r="D189" s="218" t="s">
        <v>138</v>
      </c>
      <c r="E189" s="219" t="s">
        <v>227</v>
      </c>
      <c r="F189" s="220" t="s">
        <v>228</v>
      </c>
      <c r="G189" s="221" t="s">
        <v>141</v>
      </c>
      <c r="H189" s="222">
        <v>50</v>
      </c>
      <c r="I189" s="223"/>
      <c r="J189" s="224">
        <f>ROUND(I189*H189,2)</f>
        <v>0</v>
      </c>
      <c r="K189" s="220" t="s">
        <v>142</v>
      </c>
      <c r="L189" s="44"/>
      <c r="M189" s="225" t="s">
        <v>1</v>
      </c>
      <c r="N189" s="226" t="s">
        <v>44</v>
      </c>
      <c r="O189" s="91"/>
      <c r="P189" s="227">
        <f>O189*H189</f>
        <v>0</v>
      </c>
      <c r="Q189" s="227">
        <v>0.0025000000000000001</v>
      </c>
      <c r="R189" s="227">
        <f>Q189*H189</f>
        <v>0.125</v>
      </c>
      <c r="S189" s="227">
        <v>0</v>
      </c>
      <c r="T189" s="22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9" t="s">
        <v>143</v>
      </c>
      <c r="AT189" s="229" t="s">
        <v>138</v>
      </c>
      <c r="AU189" s="229" t="s">
        <v>144</v>
      </c>
      <c r="AY189" s="17" t="s">
        <v>135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7" t="s">
        <v>144</v>
      </c>
      <c r="BK189" s="230">
        <f>ROUND(I189*H189,2)</f>
        <v>0</v>
      </c>
      <c r="BL189" s="17" t="s">
        <v>143</v>
      </c>
      <c r="BM189" s="229" t="s">
        <v>229</v>
      </c>
    </row>
    <row r="190" s="2" customFormat="1">
      <c r="A190" s="38"/>
      <c r="B190" s="39"/>
      <c r="C190" s="40"/>
      <c r="D190" s="231" t="s">
        <v>146</v>
      </c>
      <c r="E190" s="40"/>
      <c r="F190" s="232" t="s">
        <v>230</v>
      </c>
      <c r="G190" s="40"/>
      <c r="H190" s="40"/>
      <c r="I190" s="233"/>
      <c r="J190" s="40"/>
      <c r="K190" s="40"/>
      <c r="L190" s="44"/>
      <c r="M190" s="234"/>
      <c r="N190" s="235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146</v>
      </c>
      <c r="AU190" s="17" t="s">
        <v>144</v>
      </c>
    </row>
    <row r="191" s="2" customFormat="1">
      <c r="A191" s="38"/>
      <c r="B191" s="39"/>
      <c r="C191" s="40"/>
      <c r="D191" s="236" t="s">
        <v>148</v>
      </c>
      <c r="E191" s="40"/>
      <c r="F191" s="237" t="s">
        <v>231</v>
      </c>
      <c r="G191" s="40"/>
      <c r="H191" s="40"/>
      <c r="I191" s="233"/>
      <c r="J191" s="40"/>
      <c r="K191" s="40"/>
      <c r="L191" s="44"/>
      <c r="M191" s="234"/>
      <c r="N191" s="235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148</v>
      </c>
      <c r="AU191" s="17" t="s">
        <v>144</v>
      </c>
    </row>
    <row r="192" s="13" customFormat="1">
      <c r="A192" s="13"/>
      <c r="B192" s="238"/>
      <c r="C192" s="239"/>
      <c r="D192" s="231" t="s">
        <v>150</v>
      </c>
      <c r="E192" s="240" t="s">
        <v>1</v>
      </c>
      <c r="F192" s="241" t="s">
        <v>232</v>
      </c>
      <c r="G192" s="239"/>
      <c r="H192" s="242">
        <v>50</v>
      </c>
      <c r="I192" s="243"/>
      <c r="J192" s="239"/>
      <c r="K192" s="239"/>
      <c r="L192" s="244"/>
      <c r="M192" s="245"/>
      <c r="N192" s="246"/>
      <c r="O192" s="246"/>
      <c r="P192" s="246"/>
      <c r="Q192" s="246"/>
      <c r="R192" s="246"/>
      <c r="S192" s="246"/>
      <c r="T192" s="24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8" t="s">
        <v>150</v>
      </c>
      <c r="AU192" s="248" t="s">
        <v>144</v>
      </c>
      <c r="AV192" s="13" t="s">
        <v>144</v>
      </c>
      <c r="AW192" s="13" t="s">
        <v>33</v>
      </c>
      <c r="AX192" s="13" t="s">
        <v>78</v>
      </c>
      <c r="AY192" s="248" t="s">
        <v>135</v>
      </c>
    </row>
    <row r="193" s="14" customFormat="1">
      <c r="A193" s="14"/>
      <c r="B193" s="249"/>
      <c r="C193" s="250"/>
      <c r="D193" s="231" t="s">
        <v>150</v>
      </c>
      <c r="E193" s="251" t="s">
        <v>1</v>
      </c>
      <c r="F193" s="252" t="s">
        <v>154</v>
      </c>
      <c r="G193" s="250"/>
      <c r="H193" s="253">
        <v>50</v>
      </c>
      <c r="I193" s="254"/>
      <c r="J193" s="250"/>
      <c r="K193" s="250"/>
      <c r="L193" s="255"/>
      <c r="M193" s="256"/>
      <c r="N193" s="257"/>
      <c r="O193" s="257"/>
      <c r="P193" s="257"/>
      <c r="Q193" s="257"/>
      <c r="R193" s="257"/>
      <c r="S193" s="257"/>
      <c r="T193" s="25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9" t="s">
        <v>150</v>
      </c>
      <c r="AU193" s="259" t="s">
        <v>144</v>
      </c>
      <c r="AV193" s="14" t="s">
        <v>143</v>
      </c>
      <c r="AW193" s="14" t="s">
        <v>33</v>
      </c>
      <c r="AX193" s="14" t="s">
        <v>86</v>
      </c>
      <c r="AY193" s="259" t="s">
        <v>135</v>
      </c>
    </row>
    <row r="194" s="2" customFormat="1" ht="21.75" customHeight="1">
      <c r="A194" s="38"/>
      <c r="B194" s="39"/>
      <c r="C194" s="218" t="s">
        <v>233</v>
      </c>
      <c r="D194" s="218" t="s">
        <v>138</v>
      </c>
      <c r="E194" s="219" t="s">
        <v>234</v>
      </c>
      <c r="F194" s="220" t="s">
        <v>235</v>
      </c>
      <c r="G194" s="221" t="s">
        <v>141</v>
      </c>
      <c r="H194" s="222">
        <v>338</v>
      </c>
      <c r="I194" s="223"/>
      <c r="J194" s="224">
        <f>ROUND(I194*H194,2)</f>
        <v>0</v>
      </c>
      <c r="K194" s="220" t="s">
        <v>142</v>
      </c>
      <c r="L194" s="44"/>
      <c r="M194" s="225" t="s">
        <v>1</v>
      </c>
      <c r="N194" s="226" t="s">
        <v>44</v>
      </c>
      <c r="O194" s="91"/>
      <c r="P194" s="227">
        <f>O194*H194</f>
        <v>0</v>
      </c>
      <c r="Q194" s="227">
        <v>0.0043800000000000002</v>
      </c>
      <c r="R194" s="227">
        <f>Q194*H194</f>
        <v>1.48044</v>
      </c>
      <c r="S194" s="227">
        <v>0</v>
      </c>
      <c r="T194" s="228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9" t="s">
        <v>143</v>
      </c>
      <c r="AT194" s="229" t="s">
        <v>138</v>
      </c>
      <c r="AU194" s="229" t="s">
        <v>144</v>
      </c>
      <c r="AY194" s="17" t="s">
        <v>135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7" t="s">
        <v>144</v>
      </c>
      <c r="BK194" s="230">
        <f>ROUND(I194*H194,2)</f>
        <v>0</v>
      </c>
      <c r="BL194" s="17" t="s">
        <v>143</v>
      </c>
      <c r="BM194" s="229" t="s">
        <v>236</v>
      </c>
    </row>
    <row r="195" s="2" customFormat="1">
      <c r="A195" s="38"/>
      <c r="B195" s="39"/>
      <c r="C195" s="40"/>
      <c r="D195" s="231" t="s">
        <v>146</v>
      </c>
      <c r="E195" s="40"/>
      <c r="F195" s="232" t="s">
        <v>237</v>
      </c>
      <c r="G195" s="40"/>
      <c r="H195" s="40"/>
      <c r="I195" s="233"/>
      <c r="J195" s="40"/>
      <c r="K195" s="40"/>
      <c r="L195" s="44"/>
      <c r="M195" s="234"/>
      <c r="N195" s="235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146</v>
      </c>
      <c r="AU195" s="17" t="s">
        <v>144</v>
      </c>
    </row>
    <row r="196" s="2" customFormat="1">
      <c r="A196" s="38"/>
      <c r="B196" s="39"/>
      <c r="C196" s="40"/>
      <c r="D196" s="236" t="s">
        <v>148</v>
      </c>
      <c r="E196" s="40"/>
      <c r="F196" s="237" t="s">
        <v>238</v>
      </c>
      <c r="G196" s="40"/>
      <c r="H196" s="40"/>
      <c r="I196" s="233"/>
      <c r="J196" s="40"/>
      <c r="K196" s="40"/>
      <c r="L196" s="44"/>
      <c r="M196" s="234"/>
      <c r="N196" s="235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148</v>
      </c>
      <c r="AU196" s="17" t="s">
        <v>144</v>
      </c>
    </row>
    <row r="197" s="13" customFormat="1">
      <c r="A197" s="13"/>
      <c r="B197" s="238"/>
      <c r="C197" s="239"/>
      <c r="D197" s="231" t="s">
        <v>150</v>
      </c>
      <c r="E197" s="240" t="s">
        <v>1</v>
      </c>
      <c r="F197" s="241" t="s">
        <v>239</v>
      </c>
      <c r="G197" s="239"/>
      <c r="H197" s="242">
        <v>338</v>
      </c>
      <c r="I197" s="243"/>
      <c r="J197" s="239"/>
      <c r="K197" s="239"/>
      <c r="L197" s="244"/>
      <c r="M197" s="245"/>
      <c r="N197" s="246"/>
      <c r="O197" s="246"/>
      <c r="P197" s="246"/>
      <c r="Q197" s="246"/>
      <c r="R197" s="246"/>
      <c r="S197" s="246"/>
      <c r="T197" s="24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8" t="s">
        <v>150</v>
      </c>
      <c r="AU197" s="248" t="s">
        <v>144</v>
      </c>
      <c r="AV197" s="13" t="s">
        <v>144</v>
      </c>
      <c r="AW197" s="13" t="s">
        <v>33</v>
      </c>
      <c r="AX197" s="13" t="s">
        <v>86</v>
      </c>
      <c r="AY197" s="248" t="s">
        <v>135</v>
      </c>
    </row>
    <row r="198" s="2" customFormat="1" ht="21.75" customHeight="1">
      <c r="A198" s="38"/>
      <c r="B198" s="39"/>
      <c r="C198" s="218" t="s">
        <v>240</v>
      </c>
      <c r="D198" s="218" t="s">
        <v>138</v>
      </c>
      <c r="E198" s="219" t="s">
        <v>241</v>
      </c>
      <c r="F198" s="220" t="s">
        <v>242</v>
      </c>
      <c r="G198" s="221" t="s">
        <v>141</v>
      </c>
      <c r="H198" s="222">
        <v>10</v>
      </c>
      <c r="I198" s="223"/>
      <c r="J198" s="224">
        <f>ROUND(I198*H198,2)</f>
        <v>0</v>
      </c>
      <c r="K198" s="220" t="s">
        <v>142</v>
      </c>
      <c r="L198" s="44"/>
      <c r="M198" s="225" t="s">
        <v>1</v>
      </c>
      <c r="N198" s="226" t="s">
        <v>44</v>
      </c>
      <c r="O198" s="91"/>
      <c r="P198" s="227">
        <f>O198*H198</f>
        <v>0</v>
      </c>
      <c r="Q198" s="227">
        <v>0.0025000000000000001</v>
      </c>
      <c r="R198" s="227">
        <f>Q198*H198</f>
        <v>0.025000000000000001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143</v>
      </c>
      <c r="AT198" s="229" t="s">
        <v>138</v>
      </c>
      <c r="AU198" s="229" t="s">
        <v>144</v>
      </c>
      <c r="AY198" s="17" t="s">
        <v>135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144</v>
      </c>
      <c r="BK198" s="230">
        <f>ROUND(I198*H198,2)</f>
        <v>0</v>
      </c>
      <c r="BL198" s="17" t="s">
        <v>143</v>
      </c>
      <c r="BM198" s="229" t="s">
        <v>243</v>
      </c>
    </row>
    <row r="199" s="2" customFormat="1">
      <c r="A199" s="38"/>
      <c r="B199" s="39"/>
      <c r="C199" s="40"/>
      <c r="D199" s="231" t="s">
        <v>146</v>
      </c>
      <c r="E199" s="40"/>
      <c r="F199" s="232" t="s">
        <v>244</v>
      </c>
      <c r="G199" s="40"/>
      <c r="H199" s="40"/>
      <c r="I199" s="233"/>
      <c r="J199" s="40"/>
      <c r="K199" s="40"/>
      <c r="L199" s="44"/>
      <c r="M199" s="234"/>
      <c r="N199" s="235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146</v>
      </c>
      <c r="AU199" s="17" t="s">
        <v>144</v>
      </c>
    </row>
    <row r="200" s="2" customFormat="1">
      <c r="A200" s="38"/>
      <c r="B200" s="39"/>
      <c r="C200" s="40"/>
      <c r="D200" s="236" t="s">
        <v>148</v>
      </c>
      <c r="E200" s="40"/>
      <c r="F200" s="237" t="s">
        <v>245</v>
      </c>
      <c r="G200" s="40"/>
      <c r="H200" s="40"/>
      <c r="I200" s="233"/>
      <c r="J200" s="40"/>
      <c r="K200" s="40"/>
      <c r="L200" s="44"/>
      <c r="M200" s="234"/>
      <c r="N200" s="235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148</v>
      </c>
      <c r="AU200" s="17" t="s">
        <v>144</v>
      </c>
    </row>
    <row r="201" s="13" customFormat="1">
      <c r="A201" s="13"/>
      <c r="B201" s="238"/>
      <c r="C201" s="239"/>
      <c r="D201" s="231" t="s">
        <v>150</v>
      </c>
      <c r="E201" s="240" t="s">
        <v>1</v>
      </c>
      <c r="F201" s="241" t="s">
        <v>246</v>
      </c>
      <c r="G201" s="239"/>
      <c r="H201" s="242">
        <v>10</v>
      </c>
      <c r="I201" s="243"/>
      <c r="J201" s="239"/>
      <c r="K201" s="239"/>
      <c r="L201" s="244"/>
      <c r="M201" s="245"/>
      <c r="N201" s="246"/>
      <c r="O201" s="246"/>
      <c r="P201" s="246"/>
      <c r="Q201" s="246"/>
      <c r="R201" s="246"/>
      <c r="S201" s="246"/>
      <c r="T201" s="24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8" t="s">
        <v>150</v>
      </c>
      <c r="AU201" s="248" t="s">
        <v>144</v>
      </c>
      <c r="AV201" s="13" t="s">
        <v>144</v>
      </c>
      <c r="AW201" s="13" t="s">
        <v>33</v>
      </c>
      <c r="AX201" s="13" t="s">
        <v>78</v>
      </c>
      <c r="AY201" s="248" t="s">
        <v>135</v>
      </c>
    </row>
    <row r="202" s="14" customFormat="1">
      <c r="A202" s="14"/>
      <c r="B202" s="249"/>
      <c r="C202" s="250"/>
      <c r="D202" s="231" t="s">
        <v>150</v>
      </c>
      <c r="E202" s="251" t="s">
        <v>1</v>
      </c>
      <c r="F202" s="252" t="s">
        <v>154</v>
      </c>
      <c r="G202" s="250"/>
      <c r="H202" s="253">
        <v>10</v>
      </c>
      <c r="I202" s="254"/>
      <c r="J202" s="250"/>
      <c r="K202" s="250"/>
      <c r="L202" s="255"/>
      <c r="M202" s="256"/>
      <c r="N202" s="257"/>
      <c r="O202" s="257"/>
      <c r="P202" s="257"/>
      <c r="Q202" s="257"/>
      <c r="R202" s="257"/>
      <c r="S202" s="257"/>
      <c r="T202" s="258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9" t="s">
        <v>150</v>
      </c>
      <c r="AU202" s="259" t="s">
        <v>144</v>
      </c>
      <c r="AV202" s="14" t="s">
        <v>143</v>
      </c>
      <c r="AW202" s="14" t="s">
        <v>33</v>
      </c>
      <c r="AX202" s="14" t="s">
        <v>86</v>
      </c>
      <c r="AY202" s="259" t="s">
        <v>135</v>
      </c>
    </row>
    <row r="203" s="2" customFormat="1" ht="21.75" customHeight="1">
      <c r="A203" s="38"/>
      <c r="B203" s="39"/>
      <c r="C203" s="218" t="s">
        <v>247</v>
      </c>
      <c r="D203" s="218" t="s">
        <v>138</v>
      </c>
      <c r="E203" s="219" t="s">
        <v>248</v>
      </c>
      <c r="F203" s="220" t="s">
        <v>249</v>
      </c>
      <c r="G203" s="221" t="s">
        <v>141</v>
      </c>
      <c r="H203" s="222">
        <v>100</v>
      </c>
      <c r="I203" s="223"/>
      <c r="J203" s="224">
        <f>ROUND(I203*H203,2)</f>
        <v>0</v>
      </c>
      <c r="K203" s="220" t="s">
        <v>142</v>
      </c>
      <c r="L203" s="44"/>
      <c r="M203" s="225" t="s">
        <v>1</v>
      </c>
      <c r="N203" s="226" t="s">
        <v>44</v>
      </c>
      <c r="O203" s="91"/>
      <c r="P203" s="227">
        <f>O203*H203</f>
        <v>0</v>
      </c>
      <c r="Q203" s="227">
        <v>0.0043800000000000002</v>
      </c>
      <c r="R203" s="227">
        <f>Q203*H203</f>
        <v>0.438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143</v>
      </c>
      <c r="AT203" s="229" t="s">
        <v>138</v>
      </c>
      <c r="AU203" s="229" t="s">
        <v>144</v>
      </c>
      <c r="AY203" s="17" t="s">
        <v>135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144</v>
      </c>
      <c r="BK203" s="230">
        <f>ROUND(I203*H203,2)</f>
        <v>0</v>
      </c>
      <c r="BL203" s="17" t="s">
        <v>143</v>
      </c>
      <c r="BM203" s="229" t="s">
        <v>250</v>
      </c>
    </row>
    <row r="204" s="2" customFormat="1">
      <c r="A204" s="38"/>
      <c r="B204" s="39"/>
      <c r="C204" s="40"/>
      <c r="D204" s="231" t="s">
        <v>146</v>
      </c>
      <c r="E204" s="40"/>
      <c r="F204" s="232" t="s">
        <v>251</v>
      </c>
      <c r="G204" s="40"/>
      <c r="H204" s="40"/>
      <c r="I204" s="233"/>
      <c r="J204" s="40"/>
      <c r="K204" s="40"/>
      <c r="L204" s="44"/>
      <c r="M204" s="234"/>
      <c r="N204" s="235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146</v>
      </c>
      <c r="AU204" s="17" t="s">
        <v>144</v>
      </c>
    </row>
    <row r="205" s="2" customFormat="1">
      <c r="A205" s="38"/>
      <c r="B205" s="39"/>
      <c r="C205" s="40"/>
      <c r="D205" s="236" t="s">
        <v>148</v>
      </c>
      <c r="E205" s="40"/>
      <c r="F205" s="237" t="s">
        <v>252</v>
      </c>
      <c r="G205" s="40"/>
      <c r="H205" s="40"/>
      <c r="I205" s="233"/>
      <c r="J205" s="40"/>
      <c r="K205" s="40"/>
      <c r="L205" s="44"/>
      <c r="M205" s="234"/>
      <c r="N205" s="235"/>
      <c r="O205" s="91"/>
      <c r="P205" s="91"/>
      <c r="Q205" s="91"/>
      <c r="R205" s="91"/>
      <c r="S205" s="91"/>
      <c r="T205" s="9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148</v>
      </c>
      <c r="AU205" s="17" t="s">
        <v>144</v>
      </c>
    </row>
    <row r="206" s="13" customFormat="1">
      <c r="A206" s="13"/>
      <c r="B206" s="238"/>
      <c r="C206" s="239"/>
      <c r="D206" s="231" t="s">
        <v>150</v>
      </c>
      <c r="E206" s="240" t="s">
        <v>1</v>
      </c>
      <c r="F206" s="241" t="s">
        <v>253</v>
      </c>
      <c r="G206" s="239"/>
      <c r="H206" s="242">
        <v>100</v>
      </c>
      <c r="I206" s="243"/>
      <c r="J206" s="239"/>
      <c r="K206" s="239"/>
      <c r="L206" s="244"/>
      <c r="M206" s="245"/>
      <c r="N206" s="246"/>
      <c r="O206" s="246"/>
      <c r="P206" s="246"/>
      <c r="Q206" s="246"/>
      <c r="R206" s="246"/>
      <c r="S206" s="246"/>
      <c r="T206" s="24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8" t="s">
        <v>150</v>
      </c>
      <c r="AU206" s="248" t="s">
        <v>144</v>
      </c>
      <c r="AV206" s="13" t="s">
        <v>144</v>
      </c>
      <c r="AW206" s="13" t="s">
        <v>33</v>
      </c>
      <c r="AX206" s="13" t="s">
        <v>86</v>
      </c>
      <c r="AY206" s="248" t="s">
        <v>135</v>
      </c>
    </row>
    <row r="207" s="2" customFormat="1" ht="37.8" customHeight="1">
      <c r="A207" s="38"/>
      <c r="B207" s="39"/>
      <c r="C207" s="218" t="s">
        <v>254</v>
      </c>
      <c r="D207" s="218" t="s">
        <v>138</v>
      </c>
      <c r="E207" s="219" t="s">
        <v>255</v>
      </c>
      <c r="F207" s="220" t="s">
        <v>256</v>
      </c>
      <c r="G207" s="221" t="s">
        <v>141</v>
      </c>
      <c r="H207" s="222">
        <v>57.600000000000001</v>
      </c>
      <c r="I207" s="223"/>
      <c r="J207" s="224">
        <f>ROUND(I207*H207,2)</f>
        <v>0</v>
      </c>
      <c r="K207" s="220" t="s">
        <v>142</v>
      </c>
      <c r="L207" s="44"/>
      <c r="M207" s="225" t="s">
        <v>1</v>
      </c>
      <c r="N207" s="226" t="s">
        <v>44</v>
      </c>
      <c r="O207" s="91"/>
      <c r="P207" s="227">
        <f>O207*H207</f>
        <v>0</v>
      </c>
      <c r="Q207" s="227">
        <v>0.0083899999999999999</v>
      </c>
      <c r="R207" s="227">
        <f>Q207*H207</f>
        <v>0.48326400000000003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143</v>
      </c>
      <c r="AT207" s="229" t="s">
        <v>138</v>
      </c>
      <c r="AU207" s="229" t="s">
        <v>144</v>
      </c>
      <c r="AY207" s="17" t="s">
        <v>135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144</v>
      </c>
      <c r="BK207" s="230">
        <f>ROUND(I207*H207,2)</f>
        <v>0</v>
      </c>
      <c r="BL207" s="17" t="s">
        <v>143</v>
      </c>
      <c r="BM207" s="229" t="s">
        <v>257</v>
      </c>
    </row>
    <row r="208" s="2" customFormat="1">
      <c r="A208" s="38"/>
      <c r="B208" s="39"/>
      <c r="C208" s="40"/>
      <c r="D208" s="231" t="s">
        <v>146</v>
      </c>
      <c r="E208" s="40"/>
      <c r="F208" s="232" t="s">
        <v>258</v>
      </c>
      <c r="G208" s="40"/>
      <c r="H208" s="40"/>
      <c r="I208" s="233"/>
      <c r="J208" s="40"/>
      <c r="K208" s="40"/>
      <c r="L208" s="44"/>
      <c r="M208" s="234"/>
      <c r="N208" s="235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146</v>
      </c>
      <c r="AU208" s="17" t="s">
        <v>144</v>
      </c>
    </row>
    <row r="209" s="2" customFormat="1">
      <c r="A209" s="38"/>
      <c r="B209" s="39"/>
      <c r="C209" s="40"/>
      <c r="D209" s="236" t="s">
        <v>148</v>
      </c>
      <c r="E209" s="40"/>
      <c r="F209" s="237" t="s">
        <v>259</v>
      </c>
      <c r="G209" s="40"/>
      <c r="H209" s="40"/>
      <c r="I209" s="233"/>
      <c r="J209" s="40"/>
      <c r="K209" s="40"/>
      <c r="L209" s="44"/>
      <c r="M209" s="234"/>
      <c r="N209" s="235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148</v>
      </c>
      <c r="AU209" s="17" t="s">
        <v>144</v>
      </c>
    </row>
    <row r="210" s="13" customFormat="1">
      <c r="A210" s="13"/>
      <c r="B210" s="238"/>
      <c r="C210" s="239"/>
      <c r="D210" s="231" t="s">
        <v>150</v>
      </c>
      <c r="E210" s="240" t="s">
        <v>1</v>
      </c>
      <c r="F210" s="241" t="s">
        <v>260</v>
      </c>
      <c r="G210" s="239"/>
      <c r="H210" s="242">
        <v>9.5999999999999996</v>
      </c>
      <c r="I210" s="243"/>
      <c r="J210" s="239"/>
      <c r="K210" s="239"/>
      <c r="L210" s="244"/>
      <c r="M210" s="245"/>
      <c r="N210" s="246"/>
      <c r="O210" s="246"/>
      <c r="P210" s="246"/>
      <c r="Q210" s="246"/>
      <c r="R210" s="246"/>
      <c r="S210" s="246"/>
      <c r="T210" s="24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8" t="s">
        <v>150</v>
      </c>
      <c r="AU210" s="248" t="s">
        <v>144</v>
      </c>
      <c r="AV210" s="13" t="s">
        <v>144</v>
      </c>
      <c r="AW210" s="13" t="s">
        <v>33</v>
      </c>
      <c r="AX210" s="13" t="s">
        <v>78</v>
      </c>
      <c r="AY210" s="248" t="s">
        <v>135</v>
      </c>
    </row>
    <row r="211" s="13" customFormat="1">
      <c r="A211" s="13"/>
      <c r="B211" s="238"/>
      <c r="C211" s="239"/>
      <c r="D211" s="231" t="s">
        <v>150</v>
      </c>
      <c r="E211" s="240" t="s">
        <v>1</v>
      </c>
      <c r="F211" s="241" t="s">
        <v>261</v>
      </c>
      <c r="G211" s="239"/>
      <c r="H211" s="242">
        <v>48</v>
      </c>
      <c r="I211" s="243"/>
      <c r="J211" s="239"/>
      <c r="K211" s="239"/>
      <c r="L211" s="244"/>
      <c r="M211" s="245"/>
      <c r="N211" s="246"/>
      <c r="O211" s="246"/>
      <c r="P211" s="246"/>
      <c r="Q211" s="246"/>
      <c r="R211" s="246"/>
      <c r="S211" s="246"/>
      <c r="T211" s="24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8" t="s">
        <v>150</v>
      </c>
      <c r="AU211" s="248" t="s">
        <v>144</v>
      </c>
      <c r="AV211" s="13" t="s">
        <v>144</v>
      </c>
      <c r="AW211" s="13" t="s">
        <v>33</v>
      </c>
      <c r="AX211" s="13" t="s">
        <v>78</v>
      </c>
      <c r="AY211" s="248" t="s">
        <v>135</v>
      </c>
    </row>
    <row r="212" s="14" customFormat="1">
      <c r="A212" s="14"/>
      <c r="B212" s="249"/>
      <c r="C212" s="250"/>
      <c r="D212" s="231" t="s">
        <v>150</v>
      </c>
      <c r="E212" s="251" t="s">
        <v>1</v>
      </c>
      <c r="F212" s="252" t="s">
        <v>154</v>
      </c>
      <c r="G212" s="250"/>
      <c r="H212" s="253">
        <v>57.600000000000001</v>
      </c>
      <c r="I212" s="254"/>
      <c r="J212" s="250"/>
      <c r="K212" s="250"/>
      <c r="L212" s="255"/>
      <c r="M212" s="256"/>
      <c r="N212" s="257"/>
      <c r="O212" s="257"/>
      <c r="P212" s="257"/>
      <c r="Q212" s="257"/>
      <c r="R212" s="257"/>
      <c r="S212" s="257"/>
      <c r="T212" s="258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9" t="s">
        <v>150</v>
      </c>
      <c r="AU212" s="259" t="s">
        <v>144</v>
      </c>
      <c r="AV212" s="14" t="s">
        <v>143</v>
      </c>
      <c r="AW212" s="14" t="s">
        <v>33</v>
      </c>
      <c r="AX212" s="14" t="s">
        <v>86</v>
      </c>
      <c r="AY212" s="259" t="s">
        <v>135</v>
      </c>
    </row>
    <row r="213" s="2" customFormat="1" ht="24.15" customHeight="1">
      <c r="A213" s="38"/>
      <c r="B213" s="39"/>
      <c r="C213" s="260" t="s">
        <v>262</v>
      </c>
      <c r="D213" s="260" t="s">
        <v>220</v>
      </c>
      <c r="E213" s="261" t="s">
        <v>263</v>
      </c>
      <c r="F213" s="262" t="s">
        <v>264</v>
      </c>
      <c r="G213" s="263" t="s">
        <v>141</v>
      </c>
      <c r="H213" s="264">
        <v>60.479999999999997</v>
      </c>
      <c r="I213" s="265"/>
      <c r="J213" s="266">
        <f>ROUND(I213*H213,2)</f>
        <v>0</v>
      </c>
      <c r="K213" s="262" t="s">
        <v>142</v>
      </c>
      <c r="L213" s="267"/>
      <c r="M213" s="268" t="s">
        <v>1</v>
      </c>
      <c r="N213" s="269" t="s">
        <v>44</v>
      </c>
      <c r="O213" s="91"/>
      <c r="P213" s="227">
        <f>O213*H213</f>
        <v>0</v>
      </c>
      <c r="Q213" s="227">
        <v>0.0077499999999999999</v>
      </c>
      <c r="R213" s="227">
        <f>Q213*H213</f>
        <v>0.46871999999999997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223</v>
      </c>
      <c r="AT213" s="229" t="s">
        <v>220</v>
      </c>
      <c r="AU213" s="229" t="s">
        <v>144</v>
      </c>
      <c r="AY213" s="17" t="s">
        <v>135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144</v>
      </c>
      <c r="BK213" s="230">
        <f>ROUND(I213*H213,2)</f>
        <v>0</v>
      </c>
      <c r="BL213" s="17" t="s">
        <v>143</v>
      </c>
      <c r="BM213" s="229" t="s">
        <v>265</v>
      </c>
    </row>
    <row r="214" s="2" customFormat="1">
      <c r="A214" s="38"/>
      <c r="B214" s="39"/>
      <c r="C214" s="40"/>
      <c r="D214" s="231" t="s">
        <v>146</v>
      </c>
      <c r="E214" s="40"/>
      <c r="F214" s="232" t="s">
        <v>264</v>
      </c>
      <c r="G214" s="40"/>
      <c r="H214" s="40"/>
      <c r="I214" s="233"/>
      <c r="J214" s="40"/>
      <c r="K214" s="40"/>
      <c r="L214" s="44"/>
      <c r="M214" s="234"/>
      <c r="N214" s="235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146</v>
      </c>
      <c r="AU214" s="17" t="s">
        <v>144</v>
      </c>
    </row>
    <row r="215" s="13" customFormat="1">
      <c r="A215" s="13"/>
      <c r="B215" s="238"/>
      <c r="C215" s="239"/>
      <c r="D215" s="231" t="s">
        <v>150</v>
      </c>
      <c r="E215" s="239"/>
      <c r="F215" s="241" t="s">
        <v>266</v>
      </c>
      <c r="G215" s="239"/>
      <c r="H215" s="242">
        <v>60.479999999999997</v>
      </c>
      <c r="I215" s="243"/>
      <c r="J215" s="239"/>
      <c r="K215" s="239"/>
      <c r="L215" s="244"/>
      <c r="M215" s="245"/>
      <c r="N215" s="246"/>
      <c r="O215" s="246"/>
      <c r="P215" s="246"/>
      <c r="Q215" s="246"/>
      <c r="R215" s="246"/>
      <c r="S215" s="246"/>
      <c r="T215" s="24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8" t="s">
        <v>150</v>
      </c>
      <c r="AU215" s="248" t="s">
        <v>144</v>
      </c>
      <c r="AV215" s="13" t="s">
        <v>144</v>
      </c>
      <c r="AW215" s="13" t="s">
        <v>4</v>
      </c>
      <c r="AX215" s="13" t="s">
        <v>86</v>
      </c>
      <c r="AY215" s="248" t="s">
        <v>135</v>
      </c>
    </row>
    <row r="216" s="2" customFormat="1" ht="24.15" customHeight="1">
      <c r="A216" s="38"/>
      <c r="B216" s="39"/>
      <c r="C216" s="218" t="s">
        <v>267</v>
      </c>
      <c r="D216" s="218" t="s">
        <v>138</v>
      </c>
      <c r="E216" s="219" t="s">
        <v>268</v>
      </c>
      <c r="F216" s="220" t="s">
        <v>269</v>
      </c>
      <c r="G216" s="221" t="s">
        <v>141</v>
      </c>
      <c r="H216" s="222">
        <v>280.25</v>
      </c>
      <c r="I216" s="223"/>
      <c r="J216" s="224">
        <f>ROUND(I216*H216,2)</f>
        <v>0</v>
      </c>
      <c r="K216" s="220" t="s">
        <v>142</v>
      </c>
      <c r="L216" s="44"/>
      <c r="M216" s="225" t="s">
        <v>1</v>
      </c>
      <c r="N216" s="226" t="s">
        <v>44</v>
      </c>
      <c r="O216" s="91"/>
      <c r="P216" s="227">
        <f>O216*H216</f>
        <v>0</v>
      </c>
      <c r="Q216" s="227">
        <v>0.027300000000000001</v>
      </c>
      <c r="R216" s="227">
        <f>Q216*H216</f>
        <v>7.6508250000000002</v>
      </c>
      <c r="S216" s="227">
        <v>0</v>
      </c>
      <c r="T216" s="228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9" t="s">
        <v>143</v>
      </c>
      <c r="AT216" s="229" t="s">
        <v>138</v>
      </c>
      <c r="AU216" s="229" t="s">
        <v>144</v>
      </c>
      <c r="AY216" s="17" t="s">
        <v>135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7" t="s">
        <v>144</v>
      </c>
      <c r="BK216" s="230">
        <f>ROUND(I216*H216,2)</f>
        <v>0</v>
      </c>
      <c r="BL216" s="17" t="s">
        <v>143</v>
      </c>
      <c r="BM216" s="229" t="s">
        <v>270</v>
      </c>
    </row>
    <row r="217" s="2" customFormat="1">
      <c r="A217" s="38"/>
      <c r="B217" s="39"/>
      <c r="C217" s="40"/>
      <c r="D217" s="231" t="s">
        <v>146</v>
      </c>
      <c r="E217" s="40"/>
      <c r="F217" s="232" t="s">
        <v>271</v>
      </c>
      <c r="G217" s="40"/>
      <c r="H217" s="40"/>
      <c r="I217" s="233"/>
      <c r="J217" s="40"/>
      <c r="K217" s="40"/>
      <c r="L217" s="44"/>
      <c r="M217" s="234"/>
      <c r="N217" s="235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146</v>
      </c>
      <c r="AU217" s="17" t="s">
        <v>144</v>
      </c>
    </row>
    <row r="218" s="2" customFormat="1">
      <c r="A218" s="38"/>
      <c r="B218" s="39"/>
      <c r="C218" s="40"/>
      <c r="D218" s="236" t="s">
        <v>148</v>
      </c>
      <c r="E218" s="40"/>
      <c r="F218" s="237" t="s">
        <v>272</v>
      </c>
      <c r="G218" s="40"/>
      <c r="H218" s="40"/>
      <c r="I218" s="233"/>
      <c r="J218" s="40"/>
      <c r="K218" s="40"/>
      <c r="L218" s="44"/>
      <c r="M218" s="234"/>
      <c r="N218" s="235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148</v>
      </c>
      <c r="AU218" s="17" t="s">
        <v>144</v>
      </c>
    </row>
    <row r="219" s="13" customFormat="1">
      <c r="A219" s="13"/>
      <c r="B219" s="238"/>
      <c r="C219" s="239"/>
      <c r="D219" s="231" t="s">
        <v>150</v>
      </c>
      <c r="E219" s="240" t="s">
        <v>1</v>
      </c>
      <c r="F219" s="241" t="s">
        <v>273</v>
      </c>
      <c r="G219" s="239"/>
      <c r="H219" s="242">
        <v>24</v>
      </c>
      <c r="I219" s="243"/>
      <c r="J219" s="239"/>
      <c r="K219" s="239"/>
      <c r="L219" s="244"/>
      <c r="M219" s="245"/>
      <c r="N219" s="246"/>
      <c r="O219" s="246"/>
      <c r="P219" s="246"/>
      <c r="Q219" s="246"/>
      <c r="R219" s="246"/>
      <c r="S219" s="246"/>
      <c r="T219" s="24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8" t="s">
        <v>150</v>
      </c>
      <c r="AU219" s="248" t="s">
        <v>144</v>
      </c>
      <c r="AV219" s="13" t="s">
        <v>144</v>
      </c>
      <c r="AW219" s="13" t="s">
        <v>33</v>
      </c>
      <c r="AX219" s="13" t="s">
        <v>78</v>
      </c>
      <c r="AY219" s="248" t="s">
        <v>135</v>
      </c>
    </row>
    <row r="220" s="13" customFormat="1">
      <c r="A220" s="13"/>
      <c r="B220" s="238"/>
      <c r="C220" s="239"/>
      <c r="D220" s="231" t="s">
        <v>150</v>
      </c>
      <c r="E220" s="240" t="s">
        <v>1</v>
      </c>
      <c r="F220" s="241" t="s">
        <v>274</v>
      </c>
      <c r="G220" s="239"/>
      <c r="H220" s="242">
        <v>256.25</v>
      </c>
      <c r="I220" s="243"/>
      <c r="J220" s="239"/>
      <c r="K220" s="239"/>
      <c r="L220" s="244"/>
      <c r="M220" s="245"/>
      <c r="N220" s="246"/>
      <c r="O220" s="246"/>
      <c r="P220" s="246"/>
      <c r="Q220" s="246"/>
      <c r="R220" s="246"/>
      <c r="S220" s="246"/>
      <c r="T220" s="24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8" t="s">
        <v>150</v>
      </c>
      <c r="AU220" s="248" t="s">
        <v>144</v>
      </c>
      <c r="AV220" s="13" t="s">
        <v>144</v>
      </c>
      <c r="AW220" s="13" t="s">
        <v>33</v>
      </c>
      <c r="AX220" s="13" t="s">
        <v>78</v>
      </c>
      <c r="AY220" s="248" t="s">
        <v>135</v>
      </c>
    </row>
    <row r="221" s="14" customFormat="1">
      <c r="A221" s="14"/>
      <c r="B221" s="249"/>
      <c r="C221" s="250"/>
      <c r="D221" s="231" t="s">
        <v>150</v>
      </c>
      <c r="E221" s="251" t="s">
        <v>1</v>
      </c>
      <c r="F221" s="252" t="s">
        <v>154</v>
      </c>
      <c r="G221" s="250"/>
      <c r="H221" s="253">
        <v>280.25</v>
      </c>
      <c r="I221" s="254"/>
      <c r="J221" s="250"/>
      <c r="K221" s="250"/>
      <c r="L221" s="255"/>
      <c r="M221" s="256"/>
      <c r="N221" s="257"/>
      <c r="O221" s="257"/>
      <c r="P221" s="257"/>
      <c r="Q221" s="257"/>
      <c r="R221" s="257"/>
      <c r="S221" s="257"/>
      <c r="T221" s="258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9" t="s">
        <v>150</v>
      </c>
      <c r="AU221" s="259" t="s">
        <v>144</v>
      </c>
      <c r="AV221" s="14" t="s">
        <v>143</v>
      </c>
      <c r="AW221" s="14" t="s">
        <v>33</v>
      </c>
      <c r="AX221" s="14" t="s">
        <v>86</v>
      </c>
      <c r="AY221" s="259" t="s">
        <v>135</v>
      </c>
    </row>
    <row r="222" s="2" customFormat="1" ht="21.75" customHeight="1">
      <c r="A222" s="38"/>
      <c r="B222" s="39"/>
      <c r="C222" s="218" t="s">
        <v>275</v>
      </c>
      <c r="D222" s="218" t="s">
        <v>138</v>
      </c>
      <c r="E222" s="219" t="s">
        <v>276</v>
      </c>
      <c r="F222" s="220" t="s">
        <v>277</v>
      </c>
      <c r="G222" s="221" t="s">
        <v>141</v>
      </c>
      <c r="H222" s="222">
        <v>124</v>
      </c>
      <c r="I222" s="223"/>
      <c r="J222" s="224">
        <f>ROUND(I222*H222,2)</f>
        <v>0</v>
      </c>
      <c r="K222" s="220" t="s">
        <v>142</v>
      </c>
      <c r="L222" s="44"/>
      <c r="M222" s="225" t="s">
        <v>1</v>
      </c>
      <c r="N222" s="226" t="s">
        <v>44</v>
      </c>
      <c r="O222" s="91"/>
      <c r="P222" s="227">
        <f>O222*H222</f>
        <v>0</v>
      </c>
      <c r="Q222" s="227">
        <v>0.0043800000000000002</v>
      </c>
      <c r="R222" s="227">
        <f>Q222*H222</f>
        <v>0.54312000000000005</v>
      </c>
      <c r="S222" s="227">
        <v>0</v>
      </c>
      <c r="T222" s="22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143</v>
      </c>
      <c r="AT222" s="229" t="s">
        <v>138</v>
      </c>
      <c r="AU222" s="229" t="s">
        <v>144</v>
      </c>
      <c r="AY222" s="17" t="s">
        <v>135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144</v>
      </c>
      <c r="BK222" s="230">
        <f>ROUND(I222*H222,2)</f>
        <v>0</v>
      </c>
      <c r="BL222" s="17" t="s">
        <v>143</v>
      </c>
      <c r="BM222" s="229" t="s">
        <v>278</v>
      </c>
    </row>
    <row r="223" s="2" customFormat="1">
      <c r="A223" s="38"/>
      <c r="B223" s="39"/>
      <c r="C223" s="40"/>
      <c r="D223" s="231" t="s">
        <v>146</v>
      </c>
      <c r="E223" s="40"/>
      <c r="F223" s="232" t="s">
        <v>279</v>
      </c>
      <c r="G223" s="40"/>
      <c r="H223" s="40"/>
      <c r="I223" s="233"/>
      <c r="J223" s="40"/>
      <c r="K223" s="40"/>
      <c r="L223" s="44"/>
      <c r="M223" s="234"/>
      <c r="N223" s="235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146</v>
      </c>
      <c r="AU223" s="17" t="s">
        <v>144</v>
      </c>
    </row>
    <row r="224" s="2" customFormat="1">
      <c r="A224" s="38"/>
      <c r="B224" s="39"/>
      <c r="C224" s="40"/>
      <c r="D224" s="236" t="s">
        <v>148</v>
      </c>
      <c r="E224" s="40"/>
      <c r="F224" s="237" t="s">
        <v>280</v>
      </c>
      <c r="G224" s="40"/>
      <c r="H224" s="40"/>
      <c r="I224" s="233"/>
      <c r="J224" s="40"/>
      <c r="K224" s="40"/>
      <c r="L224" s="44"/>
      <c r="M224" s="234"/>
      <c r="N224" s="235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148</v>
      </c>
      <c r="AU224" s="17" t="s">
        <v>144</v>
      </c>
    </row>
    <row r="225" s="13" customFormat="1">
      <c r="A225" s="13"/>
      <c r="B225" s="238"/>
      <c r="C225" s="239"/>
      <c r="D225" s="231" t="s">
        <v>150</v>
      </c>
      <c r="E225" s="240" t="s">
        <v>1</v>
      </c>
      <c r="F225" s="241" t="s">
        <v>281</v>
      </c>
      <c r="G225" s="239"/>
      <c r="H225" s="242">
        <v>24</v>
      </c>
      <c r="I225" s="243"/>
      <c r="J225" s="239"/>
      <c r="K225" s="239"/>
      <c r="L225" s="244"/>
      <c r="M225" s="245"/>
      <c r="N225" s="246"/>
      <c r="O225" s="246"/>
      <c r="P225" s="246"/>
      <c r="Q225" s="246"/>
      <c r="R225" s="246"/>
      <c r="S225" s="246"/>
      <c r="T225" s="24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8" t="s">
        <v>150</v>
      </c>
      <c r="AU225" s="248" t="s">
        <v>144</v>
      </c>
      <c r="AV225" s="13" t="s">
        <v>144</v>
      </c>
      <c r="AW225" s="13" t="s">
        <v>33</v>
      </c>
      <c r="AX225" s="13" t="s">
        <v>78</v>
      </c>
      <c r="AY225" s="248" t="s">
        <v>135</v>
      </c>
    </row>
    <row r="226" s="13" customFormat="1">
      <c r="A226" s="13"/>
      <c r="B226" s="238"/>
      <c r="C226" s="239"/>
      <c r="D226" s="231" t="s">
        <v>150</v>
      </c>
      <c r="E226" s="240" t="s">
        <v>1</v>
      </c>
      <c r="F226" s="241" t="s">
        <v>282</v>
      </c>
      <c r="G226" s="239"/>
      <c r="H226" s="242">
        <v>100</v>
      </c>
      <c r="I226" s="243"/>
      <c r="J226" s="239"/>
      <c r="K226" s="239"/>
      <c r="L226" s="244"/>
      <c r="M226" s="245"/>
      <c r="N226" s="246"/>
      <c r="O226" s="246"/>
      <c r="P226" s="246"/>
      <c r="Q226" s="246"/>
      <c r="R226" s="246"/>
      <c r="S226" s="246"/>
      <c r="T226" s="247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8" t="s">
        <v>150</v>
      </c>
      <c r="AU226" s="248" t="s">
        <v>144</v>
      </c>
      <c r="AV226" s="13" t="s">
        <v>144</v>
      </c>
      <c r="AW226" s="13" t="s">
        <v>33</v>
      </c>
      <c r="AX226" s="13" t="s">
        <v>78</v>
      </c>
      <c r="AY226" s="248" t="s">
        <v>135</v>
      </c>
    </row>
    <row r="227" s="14" customFormat="1">
      <c r="A227" s="14"/>
      <c r="B227" s="249"/>
      <c r="C227" s="250"/>
      <c r="D227" s="231" t="s">
        <v>150</v>
      </c>
      <c r="E227" s="251" t="s">
        <v>1</v>
      </c>
      <c r="F227" s="252" t="s">
        <v>154</v>
      </c>
      <c r="G227" s="250"/>
      <c r="H227" s="253">
        <v>124</v>
      </c>
      <c r="I227" s="254"/>
      <c r="J227" s="250"/>
      <c r="K227" s="250"/>
      <c r="L227" s="255"/>
      <c r="M227" s="256"/>
      <c r="N227" s="257"/>
      <c r="O227" s="257"/>
      <c r="P227" s="257"/>
      <c r="Q227" s="257"/>
      <c r="R227" s="257"/>
      <c r="S227" s="257"/>
      <c r="T227" s="258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9" t="s">
        <v>150</v>
      </c>
      <c r="AU227" s="259" t="s">
        <v>144</v>
      </c>
      <c r="AV227" s="14" t="s">
        <v>143</v>
      </c>
      <c r="AW227" s="14" t="s">
        <v>33</v>
      </c>
      <c r="AX227" s="14" t="s">
        <v>86</v>
      </c>
      <c r="AY227" s="259" t="s">
        <v>135</v>
      </c>
    </row>
    <row r="228" s="2" customFormat="1" ht="24.15" customHeight="1">
      <c r="A228" s="38"/>
      <c r="B228" s="39"/>
      <c r="C228" s="218" t="s">
        <v>283</v>
      </c>
      <c r="D228" s="218" t="s">
        <v>138</v>
      </c>
      <c r="E228" s="219" t="s">
        <v>284</v>
      </c>
      <c r="F228" s="220" t="s">
        <v>285</v>
      </c>
      <c r="G228" s="221" t="s">
        <v>286</v>
      </c>
      <c r="H228" s="222">
        <v>21</v>
      </c>
      <c r="I228" s="223"/>
      <c r="J228" s="224">
        <f>ROUND(I228*H228,2)</f>
        <v>0</v>
      </c>
      <c r="K228" s="220" t="s">
        <v>142</v>
      </c>
      <c r="L228" s="44"/>
      <c r="M228" s="225" t="s">
        <v>1</v>
      </c>
      <c r="N228" s="226" t="s">
        <v>44</v>
      </c>
      <c r="O228" s="91"/>
      <c r="P228" s="227">
        <f>O228*H228</f>
        <v>0</v>
      </c>
      <c r="Q228" s="227">
        <v>0</v>
      </c>
      <c r="R228" s="227">
        <f>Q228*H228</f>
        <v>0</v>
      </c>
      <c r="S228" s="227">
        <v>0</v>
      </c>
      <c r="T228" s="228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9" t="s">
        <v>143</v>
      </c>
      <c r="AT228" s="229" t="s">
        <v>138</v>
      </c>
      <c r="AU228" s="229" t="s">
        <v>144</v>
      </c>
      <c r="AY228" s="17" t="s">
        <v>135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7" t="s">
        <v>144</v>
      </c>
      <c r="BK228" s="230">
        <f>ROUND(I228*H228,2)</f>
        <v>0</v>
      </c>
      <c r="BL228" s="17" t="s">
        <v>143</v>
      </c>
      <c r="BM228" s="229" t="s">
        <v>287</v>
      </c>
    </row>
    <row r="229" s="2" customFormat="1">
      <c r="A229" s="38"/>
      <c r="B229" s="39"/>
      <c r="C229" s="40"/>
      <c r="D229" s="231" t="s">
        <v>146</v>
      </c>
      <c r="E229" s="40"/>
      <c r="F229" s="232" t="s">
        <v>288</v>
      </c>
      <c r="G229" s="40"/>
      <c r="H229" s="40"/>
      <c r="I229" s="233"/>
      <c r="J229" s="40"/>
      <c r="K229" s="40"/>
      <c r="L229" s="44"/>
      <c r="M229" s="234"/>
      <c r="N229" s="235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146</v>
      </c>
      <c r="AU229" s="17" t="s">
        <v>144</v>
      </c>
    </row>
    <row r="230" s="2" customFormat="1">
      <c r="A230" s="38"/>
      <c r="B230" s="39"/>
      <c r="C230" s="40"/>
      <c r="D230" s="236" t="s">
        <v>148</v>
      </c>
      <c r="E230" s="40"/>
      <c r="F230" s="237" t="s">
        <v>289</v>
      </c>
      <c r="G230" s="40"/>
      <c r="H230" s="40"/>
      <c r="I230" s="233"/>
      <c r="J230" s="40"/>
      <c r="K230" s="40"/>
      <c r="L230" s="44"/>
      <c r="M230" s="234"/>
      <c r="N230" s="235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148</v>
      </c>
      <c r="AU230" s="17" t="s">
        <v>144</v>
      </c>
    </row>
    <row r="231" s="13" customFormat="1">
      <c r="A231" s="13"/>
      <c r="B231" s="238"/>
      <c r="C231" s="239"/>
      <c r="D231" s="231" t="s">
        <v>150</v>
      </c>
      <c r="E231" s="240" t="s">
        <v>1</v>
      </c>
      <c r="F231" s="241" t="s">
        <v>290</v>
      </c>
      <c r="G231" s="239"/>
      <c r="H231" s="242">
        <v>21</v>
      </c>
      <c r="I231" s="243"/>
      <c r="J231" s="239"/>
      <c r="K231" s="239"/>
      <c r="L231" s="244"/>
      <c r="M231" s="245"/>
      <c r="N231" s="246"/>
      <c r="O231" s="246"/>
      <c r="P231" s="246"/>
      <c r="Q231" s="246"/>
      <c r="R231" s="246"/>
      <c r="S231" s="246"/>
      <c r="T231" s="24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8" t="s">
        <v>150</v>
      </c>
      <c r="AU231" s="248" t="s">
        <v>144</v>
      </c>
      <c r="AV231" s="13" t="s">
        <v>144</v>
      </c>
      <c r="AW231" s="13" t="s">
        <v>33</v>
      </c>
      <c r="AX231" s="13" t="s">
        <v>86</v>
      </c>
      <c r="AY231" s="248" t="s">
        <v>135</v>
      </c>
    </row>
    <row r="232" s="2" customFormat="1" ht="16.5" customHeight="1">
      <c r="A232" s="38"/>
      <c r="B232" s="39"/>
      <c r="C232" s="260" t="s">
        <v>291</v>
      </c>
      <c r="D232" s="260" t="s">
        <v>220</v>
      </c>
      <c r="E232" s="261" t="s">
        <v>292</v>
      </c>
      <c r="F232" s="262" t="s">
        <v>293</v>
      </c>
      <c r="G232" s="263" t="s">
        <v>286</v>
      </c>
      <c r="H232" s="264">
        <v>22.050000000000001</v>
      </c>
      <c r="I232" s="265"/>
      <c r="J232" s="266">
        <f>ROUND(I232*H232,2)</f>
        <v>0</v>
      </c>
      <c r="K232" s="262" t="s">
        <v>1</v>
      </c>
      <c r="L232" s="267"/>
      <c r="M232" s="268" t="s">
        <v>1</v>
      </c>
      <c r="N232" s="269" t="s">
        <v>44</v>
      </c>
      <c r="O232" s="91"/>
      <c r="P232" s="227">
        <f>O232*H232</f>
        <v>0</v>
      </c>
      <c r="Q232" s="227">
        <v>0.00010000000000000001</v>
      </c>
      <c r="R232" s="227">
        <f>Q232*H232</f>
        <v>0.0022050000000000004</v>
      </c>
      <c r="S232" s="227">
        <v>0</v>
      </c>
      <c r="T232" s="22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223</v>
      </c>
      <c r="AT232" s="229" t="s">
        <v>220</v>
      </c>
      <c r="AU232" s="229" t="s">
        <v>144</v>
      </c>
      <c r="AY232" s="17" t="s">
        <v>135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144</v>
      </c>
      <c r="BK232" s="230">
        <f>ROUND(I232*H232,2)</f>
        <v>0</v>
      </c>
      <c r="BL232" s="17" t="s">
        <v>143</v>
      </c>
      <c r="BM232" s="229" t="s">
        <v>294</v>
      </c>
    </row>
    <row r="233" s="2" customFormat="1">
      <c r="A233" s="38"/>
      <c r="B233" s="39"/>
      <c r="C233" s="40"/>
      <c r="D233" s="231" t="s">
        <v>146</v>
      </c>
      <c r="E233" s="40"/>
      <c r="F233" s="232" t="s">
        <v>295</v>
      </c>
      <c r="G233" s="40"/>
      <c r="H233" s="40"/>
      <c r="I233" s="233"/>
      <c r="J233" s="40"/>
      <c r="K233" s="40"/>
      <c r="L233" s="44"/>
      <c r="M233" s="234"/>
      <c r="N233" s="235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146</v>
      </c>
      <c r="AU233" s="17" t="s">
        <v>144</v>
      </c>
    </row>
    <row r="234" s="13" customFormat="1">
      <c r="A234" s="13"/>
      <c r="B234" s="238"/>
      <c r="C234" s="239"/>
      <c r="D234" s="231" t="s">
        <v>150</v>
      </c>
      <c r="E234" s="239"/>
      <c r="F234" s="241" t="s">
        <v>296</v>
      </c>
      <c r="G234" s="239"/>
      <c r="H234" s="242">
        <v>22.050000000000001</v>
      </c>
      <c r="I234" s="243"/>
      <c r="J234" s="239"/>
      <c r="K234" s="239"/>
      <c r="L234" s="244"/>
      <c r="M234" s="245"/>
      <c r="N234" s="246"/>
      <c r="O234" s="246"/>
      <c r="P234" s="246"/>
      <c r="Q234" s="246"/>
      <c r="R234" s="246"/>
      <c r="S234" s="246"/>
      <c r="T234" s="24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8" t="s">
        <v>150</v>
      </c>
      <c r="AU234" s="248" t="s">
        <v>144</v>
      </c>
      <c r="AV234" s="13" t="s">
        <v>144</v>
      </c>
      <c r="AW234" s="13" t="s">
        <v>4</v>
      </c>
      <c r="AX234" s="13" t="s">
        <v>86</v>
      </c>
      <c r="AY234" s="248" t="s">
        <v>135</v>
      </c>
    </row>
    <row r="235" s="2" customFormat="1" ht="24.15" customHeight="1">
      <c r="A235" s="38"/>
      <c r="B235" s="39"/>
      <c r="C235" s="218" t="s">
        <v>297</v>
      </c>
      <c r="D235" s="218" t="s">
        <v>138</v>
      </c>
      <c r="E235" s="219" t="s">
        <v>298</v>
      </c>
      <c r="F235" s="220" t="s">
        <v>299</v>
      </c>
      <c r="G235" s="221" t="s">
        <v>286</v>
      </c>
      <c r="H235" s="222">
        <v>445</v>
      </c>
      <c r="I235" s="223"/>
      <c r="J235" s="224">
        <f>ROUND(I235*H235,2)</f>
        <v>0</v>
      </c>
      <c r="K235" s="220" t="s">
        <v>142</v>
      </c>
      <c r="L235" s="44"/>
      <c r="M235" s="225" t="s">
        <v>1</v>
      </c>
      <c r="N235" s="226" t="s">
        <v>44</v>
      </c>
      <c r="O235" s="91"/>
      <c r="P235" s="227">
        <f>O235*H235</f>
        <v>0</v>
      </c>
      <c r="Q235" s="227">
        <v>0</v>
      </c>
      <c r="R235" s="227">
        <f>Q235*H235</f>
        <v>0</v>
      </c>
      <c r="S235" s="227">
        <v>0</v>
      </c>
      <c r="T235" s="228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143</v>
      </c>
      <c r="AT235" s="229" t="s">
        <v>138</v>
      </c>
      <c r="AU235" s="229" t="s">
        <v>144</v>
      </c>
      <c r="AY235" s="17" t="s">
        <v>135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144</v>
      </c>
      <c r="BK235" s="230">
        <f>ROUND(I235*H235,2)</f>
        <v>0</v>
      </c>
      <c r="BL235" s="17" t="s">
        <v>143</v>
      </c>
      <c r="BM235" s="229" t="s">
        <v>300</v>
      </c>
    </row>
    <row r="236" s="2" customFormat="1">
      <c r="A236" s="38"/>
      <c r="B236" s="39"/>
      <c r="C236" s="40"/>
      <c r="D236" s="231" t="s">
        <v>146</v>
      </c>
      <c r="E236" s="40"/>
      <c r="F236" s="232" t="s">
        <v>301</v>
      </c>
      <c r="G236" s="40"/>
      <c r="H236" s="40"/>
      <c r="I236" s="233"/>
      <c r="J236" s="40"/>
      <c r="K236" s="40"/>
      <c r="L236" s="44"/>
      <c r="M236" s="234"/>
      <c r="N236" s="235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146</v>
      </c>
      <c r="AU236" s="17" t="s">
        <v>144</v>
      </c>
    </row>
    <row r="237" s="2" customFormat="1">
      <c r="A237" s="38"/>
      <c r="B237" s="39"/>
      <c r="C237" s="40"/>
      <c r="D237" s="236" t="s">
        <v>148</v>
      </c>
      <c r="E237" s="40"/>
      <c r="F237" s="237" t="s">
        <v>302</v>
      </c>
      <c r="G237" s="40"/>
      <c r="H237" s="40"/>
      <c r="I237" s="233"/>
      <c r="J237" s="40"/>
      <c r="K237" s="40"/>
      <c r="L237" s="44"/>
      <c r="M237" s="234"/>
      <c r="N237" s="235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148</v>
      </c>
      <c r="AU237" s="17" t="s">
        <v>144</v>
      </c>
    </row>
    <row r="238" s="13" customFormat="1">
      <c r="A238" s="13"/>
      <c r="B238" s="238"/>
      <c r="C238" s="239"/>
      <c r="D238" s="231" t="s">
        <v>150</v>
      </c>
      <c r="E238" s="240" t="s">
        <v>1</v>
      </c>
      <c r="F238" s="241" t="s">
        <v>303</v>
      </c>
      <c r="G238" s="239"/>
      <c r="H238" s="242">
        <v>445</v>
      </c>
      <c r="I238" s="243"/>
      <c r="J238" s="239"/>
      <c r="K238" s="239"/>
      <c r="L238" s="244"/>
      <c r="M238" s="245"/>
      <c r="N238" s="246"/>
      <c r="O238" s="246"/>
      <c r="P238" s="246"/>
      <c r="Q238" s="246"/>
      <c r="R238" s="246"/>
      <c r="S238" s="246"/>
      <c r="T238" s="24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8" t="s">
        <v>150</v>
      </c>
      <c r="AU238" s="248" t="s">
        <v>144</v>
      </c>
      <c r="AV238" s="13" t="s">
        <v>144</v>
      </c>
      <c r="AW238" s="13" t="s">
        <v>33</v>
      </c>
      <c r="AX238" s="13" t="s">
        <v>86</v>
      </c>
      <c r="AY238" s="248" t="s">
        <v>135</v>
      </c>
    </row>
    <row r="239" s="2" customFormat="1" ht="24.15" customHeight="1">
      <c r="A239" s="38"/>
      <c r="B239" s="39"/>
      <c r="C239" s="260" t="s">
        <v>304</v>
      </c>
      <c r="D239" s="260" t="s">
        <v>220</v>
      </c>
      <c r="E239" s="261" t="s">
        <v>305</v>
      </c>
      <c r="F239" s="262" t="s">
        <v>306</v>
      </c>
      <c r="G239" s="263" t="s">
        <v>286</v>
      </c>
      <c r="H239" s="264">
        <v>467.25</v>
      </c>
      <c r="I239" s="265"/>
      <c r="J239" s="266">
        <f>ROUND(I239*H239,2)</f>
        <v>0</v>
      </c>
      <c r="K239" s="262" t="s">
        <v>142</v>
      </c>
      <c r="L239" s="267"/>
      <c r="M239" s="268" t="s">
        <v>1</v>
      </c>
      <c r="N239" s="269" t="s">
        <v>44</v>
      </c>
      <c r="O239" s="91"/>
      <c r="P239" s="227">
        <f>O239*H239</f>
        <v>0</v>
      </c>
      <c r="Q239" s="227">
        <v>4.0000000000000003E-05</v>
      </c>
      <c r="R239" s="227">
        <f>Q239*H239</f>
        <v>0.018690000000000002</v>
      </c>
      <c r="S239" s="227">
        <v>0</v>
      </c>
      <c r="T239" s="22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9" t="s">
        <v>223</v>
      </c>
      <c r="AT239" s="229" t="s">
        <v>220</v>
      </c>
      <c r="AU239" s="229" t="s">
        <v>144</v>
      </c>
      <c r="AY239" s="17" t="s">
        <v>135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7" t="s">
        <v>144</v>
      </c>
      <c r="BK239" s="230">
        <f>ROUND(I239*H239,2)</f>
        <v>0</v>
      </c>
      <c r="BL239" s="17" t="s">
        <v>143</v>
      </c>
      <c r="BM239" s="229" t="s">
        <v>307</v>
      </c>
    </row>
    <row r="240" s="2" customFormat="1">
      <c r="A240" s="38"/>
      <c r="B240" s="39"/>
      <c r="C240" s="40"/>
      <c r="D240" s="231" t="s">
        <v>146</v>
      </c>
      <c r="E240" s="40"/>
      <c r="F240" s="232" t="s">
        <v>306</v>
      </c>
      <c r="G240" s="40"/>
      <c r="H240" s="40"/>
      <c r="I240" s="233"/>
      <c r="J240" s="40"/>
      <c r="K240" s="40"/>
      <c r="L240" s="44"/>
      <c r="M240" s="234"/>
      <c r="N240" s="235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146</v>
      </c>
      <c r="AU240" s="17" t="s">
        <v>144</v>
      </c>
    </row>
    <row r="241" s="13" customFormat="1">
      <c r="A241" s="13"/>
      <c r="B241" s="238"/>
      <c r="C241" s="239"/>
      <c r="D241" s="231" t="s">
        <v>150</v>
      </c>
      <c r="E241" s="239"/>
      <c r="F241" s="241" t="s">
        <v>308</v>
      </c>
      <c r="G241" s="239"/>
      <c r="H241" s="242">
        <v>467.25</v>
      </c>
      <c r="I241" s="243"/>
      <c r="J241" s="239"/>
      <c r="K241" s="239"/>
      <c r="L241" s="244"/>
      <c r="M241" s="245"/>
      <c r="N241" s="246"/>
      <c r="O241" s="246"/>
      <c r="P241" s="246"/>
      <c r="Q241" s="246"/>
      <c r="R241" s="246"/>
      <c r="S241" s="246"/>
      <c r="T241" s="24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8" t="s">
        <v>150</v>
      </c>
      <c r="AU241" s="248" t="s">
        <v>144</v>
      </c>
      <c r="AV241" s="13" t="s">
        <v>144</v>
      </c>
      <c r="AW241" s="13" t="s">
        <v>4</v>
      </c>
      <c r="AX241" s="13" t="s">
        <v>86</v>
      </c>
      <c r="AY241" s="248" t="s">
        <v>135</v>
      </c>
    </row>
    <row r="242" s="2" customFormat="1" ht="24.15" customHeight="1">
      <c r="A242" s="38"/>
      <c r="B242" s="39"/>
      <c r="C242" s="218" t="s">
        <v>309</v>
      </c>
      <c r="D242" s="218" t="s">
        <v>138</v>
      </c>
      <c r="E242" s="219" t="s">
        <v>310</v>
      </c>
      <c r="F242" s="220" t="s">
        <v>311</v>
      </c>
      <c r="G242" s="221" t="s">
        <v>141</v>
      </c>
      <c r="H242" s="222">
        <v>165</v>
      </c>
      <c r="I242" s="223"/>
      <c r="J242" s="224">
        <f>ROUND(I242*H242,2)</f>
        <v>0</v>
      </c>
      <c r="K242" s="220" t="s">
        <v>142</v>
      </c>
      <c r="L242" s="44"/>
      <c r="M242" s="225" t="s">
        <v>1</v>
      </c>
      <c r="N242" s="226" t="s">
        <v>44</v>
      </c>
      <c r="O242" s="91"/>
      <c r="P242" s="227">
        <f>O242*H242</f>
        <v>0</v>
      </c>
      <c r="Q242" s="227">
        <v>0.00018000000000000001</v>
      </c>
      <c r="R242" s="227">
        <f>Q242*H242</f>
        <v>0.029700000000000001</v>
      </c>
      <c r="S242" s="227">
        <v>0</v>
      </c>
      <c r="T242" s="228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9" t="s">
        <v>143</v>
      </c>
      <c r="AT242" s="229" t="s">
        <v>138</v>
      </c>
      <c r="AU242" s="229" t="s">
        <v>144</v>
      </c>
      <c r="AY242" s="17" t="s">
        <v>135</v>
      </c>
      <c r="BE242" s="230">
        <f>IF(N242="základní",J242,0)</f>
        <v>0</v>
      </c>
      <c r="BF242" s="230">
        <f>IF(N242="snížená",J242,0)</f>
        <v>0</v>
      </c>
      <c r="BG242" s="230">
        <f>IF(N242="zákl. přenesená",J242,0)</f>
        <v>0</v>
      </c>
      <c r="BH242" s="230">
        <f>IF(N242="sníž. přenesená",J242,0)</f>
        <v>0</v>
      </c>
      <c r="BI242" s="230">
        <f>IF(N242="nulová",J242,0)</f>
        <v>0</v>
      </c>
      <c r="BJ242" s="17" t="s">
        <v>144</v>
      </c>
      <c r="BK242" s="230">
        <f>ROUND(I242*H242,2)</f>
        <v>0</v>
      </c>
      <c r="BL242" s="17" t="s">
        <v>143</v>
      </c>
      <c r="BM242" s="229" t="s">
        <v>312</v>
      </c>
    </row>
    <row r="243" s="2" customFormat="1">
      <c r="A243" s="38"/>
      <c r="B243" s="39"/>
      <c r="C243" s="40"/>
      <c r="D243" s="231" t="s">
        <v>146</v>
      </c>
      <c r="E243" s="40"/>
      <c r="F243" s="232" t="s">
        <v>313</v>
      </c>
      <c r="G243" s="40"/>
      <c r="H243" s="40"/>
      <c r="I243" s="233"/>
      <c r="J243" s="40"/>
      <c r="K243" s="40"/>
      <c r="L243" s="44"/>
      <c r="M243" s="234"/>
      <c r="N243" s="235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146</v>
      </c>
      <c r="AU243" s="17" t="s">
        <v>144</v>
      </c>
    </row>
    <row r="244" s="2" customFormat="1">
      <c r="A244" s="38"/>
      <c r="B244" s="39"/>
      <c r="C244" s="40"/>
      <c r="D244" s="236" t="s">
        <v>148</v>
      </c>
      <c r="E244" s="40"/>
      <c r="F244" s="237" t="s">
        <v>314</v>
      </c>
      <c r="G244" s="40"/>
      <c r="H244" s="40"/>
      <c r="I244" s="233"/>
      <c r="J244" s="40"/>
      <c r="K244" s="40"/>
      <c r="L244" s="44"/>
      <c r="M244" s="234"/>
      <c r="N244" s="235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148</v>
      </c>
      <c r="AU244" s="17" t="s">
        <v>144</v>
      </c>
    </row>
    <row r="245" s="13" customFormat="1">
      <c r="A245" s="13"/>
      <c r="B245" s="238"/>
      <c r="C245" s="239"/>
      <c r="D245" s="231" t="s">
        <v>150</v>
      </c>
      <c r="E245" s="240" t="s">
        <v>1</v>
      </c>
      <c r="F245" s="241" t="s">
        <v>315</v>
      </c>
      <c r="G245" s="239"/>
      <c r="H245" s="242">
        <v>165</v>
      </c>
      <c r="I245" s="243"/>
      <c r="J245" s="239"/>
      <c r="K245" s="239"/>
      <c r="L245" s="244"/>
      <c r="M245" s="245"/>
      <c r="N245" s="246"/>
      <c r="O245" s="246"/>
      <c r="P245" s="246"/>
      <c r="Q245" s="246"/>
      <c r="R245" s="246"/>
      <c r="S245" s="246"/>
      <c r="T245" s="247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8" t="s">
        <v>150</v>
      </c>
      <c r="AU245" s="248" t="s">
        <v>144</v>
      </c>
      <c r="AV245" s="13" t="s">
        <v>144</v>
      </c>
      <c r="AW245" s="13" t="s">
        <v>33</v>
      </c>
      <c r="AX245" s="13" t="s">
        <v>86</v>
      </c>
      <c r="AY245" s="248" t="s">
        <v>135</v>
      </c>
    </row>
    <row r="246" s="2" customFormat="1" ht="24.15" customHeight="1">
      <c r="A246" s="38"/>
      <c r="B246" s="39"/>
      <c r="C246" s="218" t="s">
        <v>316</v>
      </c>
      <c r="D246" s="218" t="s">
        <v>138</v>
      </c>
      <c r="E246" s="219" t="s">
        <v>317</v>
      </c>
      <c r="F246" s="220" t="s">
        <v>318</v>
      </c>
      <c r="G246" s="221" t="s">
        <v>141</v>
      </c>
      <c r="H246" s="222">
        <v>1030</v>
      </c>
      <c r="I246" s="223"/>
      <c r="J246" s="224">
        <f>ROUND(I246*H246,2)</f>
        <v>0</v>
      </c>
      <c r="K246" s="220" t="s">
        <v>142</v>
      </c>
      <c r="L246" s="44"/>
      <c r="M246" s="225" t="s">
        <v>1</v>
      </c>
      <c r="N246" s="226" t="s">
        <v>44</v>
      </c>
      <c r="O246" s="91"/>
      <c r="P246" s="227">
        <f>O246*H246</f>
        <v>0</v>
      </c>
      <c r="Q246" s="227">
        <v>0.00013999999999999999</v>
      </c>
      <c r="R246" s="227">
        <f>Q246*H246</f>
        <v>0.1442</v>
      </c>
      <c r="S246" s="227">
        <v>0</v>
      </c>
      <c r="T246" s="228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9" t="s">
        <v>143</v>
      </c>
      <c r="AT246" s="229" t="s">
        <v>138</v>
      </c>
      <c r="AU246" s="229" t="s">
        <v>144</v>
      </c>
      <c r="AY246" s="17" t="s">
        <v>135</v>
      </c>
      <c r="BE246" s="230">
        <f>IF(N246="základní",J246,0)</f>
        <v>0</v>
      </c>
      <c r="BF246" s="230">
        <f>IF(N246="snížená",J246,0)</f>
        <v>0</v>
      </c>
      <c r="BG246" s="230">
        <f>IF(N246="zákl. přenesená",J246,0)</f>
        <v>0</v>
      </c>
      <c r="BH246" s="230">
        <f>IF(N246="sníž. přenesená",J246,0)</f>
        <v>0</v>
      </c>
      <c r="BI246" s="230">
        <f>IF(N246="nulová",J246,0)</f>
        <v>0</v>
      </c>
      <c r="BJ246" s="17" t="s">
        <v>144</v>
      </c>
      <c r="BK246" s="230">
        <f>ROUND(I246*H246,2)</f>
        <v>0</v>
      </c>
      <c r="BL246" s="17" t="s">
        <v>143</v>
      </c>
      <c r="BM246" s="229" t="s">
        <v>319</v>
      </c>
    </row>
    <row r="247" s="2" customFormat="1">
      <c r="A247" s="38"/>
      <c r="B247" s="39"/>
      <c r="C247" s="40"/>
      <c r="D247" s="231" t="s">
        <v>146</v>
      </c>
      <c r="E247" s="40"/>
      <c r="F247" s="232" t="s">
        <v>320</v>
      </c>
      <c r="G247" s="40"/>
      <c r="H247" s="40"/>
      <c r="I247" s="233"/>
      <c r="J247" s="40"/>
      <c r="K247" s="40"/>
      <c r="L247" s="44"/>
      <c r="M247" s="234"/>
      <c r="N247" s="235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146</v>
      </c>
      <c r="AU247" s="17" t="s">
        <v>144</v>
      </c>
    </row>
    <row r="248" s="2" customFormat="1">
      <c r="A248" s="38"/>
      <c r="B248" s="39"/>
      <c r="C248" s="40"/>
      <c r="D248" s="236" t="s">
        <v>148</v>
      </c>
      <c r="E248" s="40"/>
      <c r="F248" s="237" t="s">
        <v>321</v>
      </c>
      <c r="G248" s="40"/>
      <c r="H248" s="40"/>
      <c r="I248" s="233"/>
      <c r="J248" s="40"/>
      <c r="K248" s="40"/>
      <c r="L248" s="44"/>
      <c r="M248" s="234"/>
      <c r="N248" s="235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148</v>
      </c>
      <c r="AU248" s="17" t="s">
        <v>144</v>
      </c>
    </row>
    <row r="249" s="13" customFormat="1">
      <c r="A249" s="13"/>
      <c r="B249" s="238"/>
      <c r="C249" s="239"/>
      <c r="D249" s="231" t="s">
        <v>150</v>
      </c>
      <c r="E249" s="240" t="s">
        <v>1</v>
      </c>
      <c r="F249" s="241" t="s">
        <v>322</v>
      </c>
      <c r="G249" s="239"/>
      <c r="H249" s="242">
        <v>1030</v>
      </c>
      <c r="I249" s="243"/>
      <c r="J249" s="239"/>
      <c r="K249" s="239"/>
      <c r="L249" s="244"/>
      <c r="M249" s="245"/>
      <c r="N249" s="246"/>
      <c r="O249" s="246"/>
      <c r="P249" s="246"/>
      <c r="Q249" s="246"/>
      <c r="R249" s="246"/>
      <c r="S249" s="246"/>
      <c r="T249" s="24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8" t="s">
        <v>150</v>
      </c>
      <c r="AU249" s="248" t="s">
        <v>144</v>
      </c>
      <c r="AV249" s="13" t="s">
        <v>144</v>
      </c>
      <c r="AW249" s="13" t="s">
        <v>33</v>
      </c>
      <c r="AX249" s="13" t="s">
        <v>86</v>
      </c>
      <c r="AY249" s="248" t="s">
        <v>135</v>
      </c>
    </row>
    <row r="250" s="2" customFormat="1" ht="44.25" customHeight="1">
      <c r="A250" s="38"/>
      <c r="B250" s="39"/>
      <c r="C250" s="218" t="s">
        <v>323</v>
      </c>
      <c r="D250" s="218" t="s">
        <v>138</v>
      </c>
      <c r="E250" s="219" t="s">
        <v>324</v>
      </c>
      <c r="F250" s="220" t="s">
        <v>325</v>
      </c>
      <c r="G250" s="221" t="s">
        <v>141</v>
      </c>
      <c r="H250" s="222">
        <v>164.88399999999999</v>
      </c>
      <c r="I250" s="223"/>
      <c r="J250" s="224">
        <f>ROUND(I250*H250,2)</f>
        <v>0</v>
      </c>
      <c r="K250" s="220" t="s">
        <v>142</v>
      </c>
      <c r="L250" s="44"/>
      <c r="M250" s="225" t="s">
        <v>1</v>
      </c>
      <c r="N250" s="226" t="s">
        <v>44</v>
      </c>
      <c r="O250" s="91"/>
      <c r="P250" s="227">
        <f>O250*H250</f>
        <v>0</v>
      </c>
      <c r="Q250" s="227">
        <v>0.0085199999999999998</v>
      </c>
      <c r="R250" s="227">
        <f>Q250*H250</f>
        <v>1.4048116799999999</v>
      </c>
      <c r="S250" s="227">
        <v>0</v>
      </c>
      <c r="T250" s="228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9" t="s">
        <v>143</v>
      </c>
      <c r="AT250" s="229" t="s">
        <v>138</v>
      </c>
      <c r="AU250" s="229" t="s">
        <v>144</v>
      </c>
      <c r="AY250" s="17" t="s">
        <v>135</v>
      </c>
      <c r="BE250" s="230">
        <f>IF(N250="základní",J250,0)</f>
        <v>0</v>
      </c>
      <c r="BF250" s="230">
        <f>IF(N250="snížená",J250,0)</f>
        <v>0</v>
      </c>
      <c r="BG250" s="230">
        <f>IF(N250="zákl. přenesená",J250,0)</f>
        <v>0</v>
      </c>
      <c r="BH250" s="230">
        <f>IF(N250="sníž. přenesená",J250,0)</f>
        <v>0</v>
      </c>
      <c r="BI250" s="230">
        <f>IF(N250="nulová",J250,0)</f>
        <v>0</v>
      </c>
      <c r="BJ250" s="17" t="s">
        <v>144</v>
      </c>
      <c r="BK250" s="230">
        <f>ROUND(I250*H250,2)</f>
        <v>0</v>
      </c>
      <c r="BL250" s="17" t="s">
        <v>143</v>
      </c>
      <c r="BM250" s="229" t="s">
        <v>326</v>
      </c>
    </row>
    <row r="251" s="2" customFormat="1">
      <c r="A251" s="38"/>
      <c r="B251" s="39"/>
      <c r="C251" s="40"/>
      <c r="D251" s="231" t="s">
        <v>146</v>
      </c>
      <c r="E251" s="40"/>
      <c r="F251" s="232" t="s">
        <v>327</v>
      </c>
      <c r="G251" s="40"/>
      <c r="H251" s="40"/>
      <c r="I251" s="233"/>
      <c r="J251" s="40"/>
      <c r="K251" s="40"/>
      <c r="L251" s="44"/>
      <c r="M251" s="234"/>
      <c r="N251" s="235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146</v>
      </c>
      <c r="AU251" s="17" t="s">
        <v>144</v>
      </c>
    </row>
    <row r="252" s="2" customFormat="1">
      <c r="A252" s="38"/>
      <c r="B252" s="39"/>
      <c r="C252" s="40"/>
      <c r="D252" s="236" t="s">
        <v>148</v>
      </c>
      <c r="E252" s="40"/>
      <c r="F252" s="237" t="s">
        <v>328</v>
      </c>
      <c r="G252" s="40"/>
      <c r="H252" s="40"/>
      <c r="I252" s="233"/>
      <c r="J252" s="40"/>
      <c r="K252" s="40"/>
      <c r="L252" s="44"/>
      <c r="M252" s="234"/>
      <c r="N252" s="235"/>
      <c r="O252" s="91"/>
      <c r="P252" s="91"/>
      <c r="Q252" s="91"/>
      <c r="R252" s="91"/>
      <c r="S252" s="91"/>
      <c r="T252" s="92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148</v>
      </c>
      <c r="AU252" s="17" t="s">
        <v>144</v>
      </c>
    </row>
    <row r="253" s="13" customFormat="1">
      <c r="A253" s="13"/>
      <c r="B253" s="238"/>
      <c r="C253" s="239"/>
      <c r="D253" s="231" t="s">
        <v>150</v>
      </c>
      <c r="E253" s="240" t="s">
        <v>1</v>
      </c>
      <c r="F253" s="241" t="s">
        <v>329</v>
      </c>
      <c r="G253" s="239"/>
      <c r="H253" s="242">
        <v>68.599999999999994</v>
      </c>
      <c r="I253" s="243"/>
      <c r="J253" s="239"/>
      <c r="K253" s="239"/>
      <c r="L253" s="244"/>
      <c r="M253" s="245"/>
      <c r="N253" s="246"/>
      <c r="O253" s="246"/>
      <c r="P253" s="246"/>
      <c r="Q253" s="246"/>
      <c r="R253" s="246"/>
      <c r="S253" s="246"/>
      <c r="T253" s="247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8" t="s">
        <v>150</v>
      </c>
      <c r="AU253" s="248" t="s">
        <v>144</v>
      </c>
      <c r="AV253" s="13" t="s">
        <v>144</v>
      </c>
      <c r="AW253" s="13" t="s">
        <v>33</v>
      </c>
      <c r="AX253" s="13" t="s">
        <v>78</v>
      </c>
      <c r="AY253" s="248" t="s">
        <v>135</v>
      </c>
    </row>
    <row r="254" s="13" customFormat="1">
      <c r="A254" s="13"/>
      <c r="B254" s="238"/>
      <c r="C254" s="239"/>
      <c r="D254" s="231" t="s">
        <v>150</v>
      </c>
      <c r="E254" s="240" t="s">
        <v>1</v>
      </c>
      <c r="F254" s="241" t="s">
        <v>330</v>
      </c>
      <c r="G254" s="239"/>
      <c r="H254" s="242">
        <v>-5.4429999999999996</v>
      </c>
      <c r="I254" s="243"/>
      <c r="J254" s="239"/>
      <c r="K254" s="239"/>
      <c r="L254" s="244"/>
      <c r="M254" s="245"/>
      <c r="N254" s="246"/>
      <c r="O254" s="246"/>
      <c r="P254" s="246"/>
      <c r="Q254" s="246"/>
      <c r="R254" s="246"/>
      <c r="S254" s="246"/>
      <c r="T254" s="24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8" t="s">
        <v>150</v>
      </c>
      <c r="AU254" s="248" t="s">
        <v>144</v>
      </c>
      <c r="AV254" s="13" t="s">
        <v>144</v>
      </c>
      <c r="AW254" s="13" t="s">
        <v>33</v>
      </c>
      <c r="AX254" s="13" t="s">
        <v>78</v>
      </c>
      <c r="AY254" s="248" t="s">
        <v>135</v>
      </c>
    </row>
    <row r="255" s="13" customFormat="1">
      <c r="A255" s="13"/>
      <c r="B255" s="238"/>
      <c r="C255" s="239"/>
      <c r="D255" s="231" t="s">
        <v>150</v>
      </c>
      <c r="E255" s="240" t="s">
        <v>1</v>
      </c>
      <c r="F255" s="241" t="s">
        <v>331</v>
      </c>
      <c r="G255" s="239"/>
      <c r="H255" s="242">
        <v>78.400000000000006</v>
      </c>
      <c r="I255" s="243"/>
      <c r="J255" s="239"/>
      <c r="K255" s="239"/>
      <c r="L255" s="244"/>
      <c r="M255" s="245"/>
      <c r="N255" s="246"/>
      <c r="O255" s="246"/>
      <c r="P255" s="246"/>
      <c r="Q255" s="246"/>
      <c r="R255" s="246"/>
      <c r="S255" s="246"/>
      <c r="T255" s="24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8" t="s">
        <v>150</v>
      </c>
      <c r="AU255" s="248" t="s">
        <v>144</v>
      </c>
      <c r="AV255" s="13" t="s">
        <v>144</v>
      </c>
      <c r="AW255" s="13" t="s">
        <v>33</v>
      </c>
      <c r="AX255" s="13" t="s">
        <v>78</v>
      </c>
      <c r="AY255" s="248" t="s">
        <v>135</v>
      </c>
    </row>
    <row r="256" s="13" customFormat="1">
      <c r="A256" s="13"/>
      <c r="B256" s="238"/>
      <c r="C256" s="239"/>
      <c r="D256" s="231" t="s">
        <v>150</v>
      </c>
      <c r="E256" s="240" t="s">
        <v>1</v>
      </c>
      <c r="F256" s="241" t="s">
        <v>332</v>
      </c>
      <c r="G256" s="239"/>
      <c r="H256" s="242">
        <v>-4.5</v>
      </c>
      <c r="I256" s="243"/>
      <c r="J256" s="239"/>
      <c r="K256" s="239"/>
      <c r="L256" s="244"/>
      <c r="M256" s="245"/>
      <c r="N256" s="246"/>
      <c r="O256" s="246"/>
      <c r="P256" s="246"/>
      <c r="Q256" s="246"/>
      <c r="R256" s="246"/>
      <c r="S256" s="246"/>
      <c r="T256" s="24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8" t="s">
        <v>150</v>
      </c>
      <c r="AU256" s="248" t="s">
        <v>144</v>
      </c>
      <c r="AV256" s="13" t="s">
        <v>144</v>
      </c>
      <c r="AW256" s="13" t="s">
        <v>33</v>
      </c>
      <c r="AX256" s="13" t="s">
        <v>78</v>
      </c>
      <c r="AY256" s="248" t="s">
        <v>135</v>
      </c>
    </row>
    <row r="257" s="13" customFormat="1">
      <c r="A257" s="13"/>
      <c r="B257" s="238"/>
      <c r="C257" s="239"/>
      <c r="D257" s="231" t="s">
        <v>150</v>
      </c>
      <c r="E257" s="240" t="s">
        <v>1</v>
      </c>
      <c r="F257" s="241" t="s">
        <v>333</v>
      </c>
      <c r="G257" s="239"/>
      <c r="H257" s="242">
        <v>-5.4429999999999996</v>
      </c>
      <c r="I257" s="243"/>
      <c r="J257" s="239"/>
      <c r="K257" s="239"/>
      <c r="L257" s="244"/>
      <c r="M257" s="245"/>
      <c r="N257" s="246"/>
      <c r="O257" s="246"/>
      <c r="P257" s="246"/>
      <c r="Q257" s="246"/>
      <c r="R257" s="246"/>
      <c r="S257" s="246"/>
      <c r="T257" s="247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8" t="s">
        <v>150</v>
      </c>
      <c r="AU257" s="248" t="s">
        <v>144</v>
      </c>
      <c r="AV257" s="13" t="s">
        <v>144</v>
      </c>
      <c r="AW257" s="13" t="s">
        <v>33</v>
      </c>
      <c r="AX257" s="13" t="s">
        <v>78</v>
      </c>
      <c r="AY257" s="248" t="s">
        <v>135</v>
      </c>
    </row>
    <row r="258" s="13" customFormat="1">
      <c r="A258" s="13"/>
      <c r="B258" s="238"/>
      <c r="C258" s="239"/>
      <c r="D258" s="231" t="s">
        <v>150</v>
      </c>
      <c r="E258" s="240" t="s">
        <v>1</v>
      </c>
      <c r="F258" s="241" t="s">
        <v>334</v>
      </c>
      <c r="G258" s="239"/>
      <c r="H258" s="242">
        <v>16.885000000000002</v>
      </c>
      <c r="I258" s="243"/>
      <c r="J258" s="239"/>
      <c r="K258" s="239"/>
      <c r="L258" s="244"/>
      <c r="M258" s="245"/>
      <c r="N258" s="246"/>
      <c r="O258" s="246"/>
      <c r="P258" s="246"/>
      <c r="Q258" s="246"/>
      <c r="R258" s="246"/>
      <c r="S258" s="246"/>
      <c r="T258" s="24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8" t="s">
        <v>150</v>
      </c>
      <c r="AU258" s="248" t="s">
        <v>144</v>
      </c>
      <c r="AV258" s="13" t="s">
        <v>144</v>
      </c>
      <c r="AW258" s="13" t="s">
        <v>33</v>
      </c>
      <c r="AX258" s="13" t="s">
        <v>78</v>
      </c>
      <c r="AY258" s="248" t="s">
        <v>135</v>
      </c>
    </row>
    <row r="259" s="13" customFormat="1">
      <c r="A259" s="13"/>
      <c r="B259" s="238"/>
      <c r="C259" s="239"/>
      <c r="D259" s="231" t="s">
        <v>150</v>
      </c>
      <c r="E259" s="240" t="s">
        <v>1</v>
      </c>
      <c r="F259" s="241" t="s">
        <v>335</v>
      </c>
      <c r="G259" s="239"/>
      <c r="H259" s="242">
        <v>16.385000000000002</v>
      </c>
      <c r="I259" s="243"/>
      <c r="J259" s="239"/>
      <c r="K259" s="239"/>
      <c r="L259" s="244"/>
      <c r="M259" s="245"/>
      <c r="N259" s="246"/>
      <c r="O259" s="246"/>
      <c r="P259" s="246"/>
      <c r="Q259" s="246"/>
      <c r="R259" s="246"/>
      <c r="S259" s="246"/>
      <c r="T259" s="247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8" t="s">
        <v>150</v>
      </c>
      <c r="AU259" s="248" t="s">
        <v>144</v>
      </c>
      <c r="AV259" s="13" t="s">
        <v>144</v>
      </c>
      <c r="AW259" s="13" t="s">
        <v>33</v>
      </c>
      <c r="AX259" s="13" t="s">
        <v>78</v>
      </c>
      <c r="AY259" s="248" t="s">
        <v>135</v>
      </c>
    </row>
    <row r="260" s="14" customFormat="1">
      <c r="A260" s="14"/>
      <c r="B260" s="249"/>
      <c r="C260" s="250"/>
      <c r="D260" s="231" t="s">
        <v>150</v>
      </c>
      <c r="E260" s="251" t="s">
        <v>1</v>
      </c>
      <c r="F260" s="252" t="s">
        <v>154</v>
      </c>
      <c r="G260" s="250"/>
      <c r="H260" s="253">
        <v>164.88399999999999</v>
      </c>
      <c r="I260" s="254"/>
      <c r="J260" s="250"/>
      <c r="K260" s="250"/>
      <c r="L260" s="255"/>
      <c r="M260" s="256"/>
      <c r="N260" s="257"/>
      <c r="O260" s="257"/>
      <c r="P260" s="257"/>
      <c r="Q260" s="257"/>
      <c r="R260" s="257"/>
      <c r="S260" s="257"/>
      <c r="T260" s="258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9" t="s">
        <v>150</v>
      </c>
      <c r="AU260" s="259" t="s">
        <v>144</v>
      </c>
      <c r="AV260" s="14" t="s">
        <v>143</v>
      </c>
      <c r="AW260" s="14" t="s">
        <v>33</v>
      </c>
      <c r="AX260" s="14" t="s">
        <v>86</v>
      </c>
      <c r="AY260" s="259" t="s">
        <v>135</v>
      </c>
    </row>
    <row r="261" s="2" customFormat="1" ht="21.75" customHeight="1">
      <c r="A261" s="38"/>
      <c r="B261" s="39"/>
      <c r="C261" s="260" t="s">
        <v>336</v>
      </c>
      <c r="D261" s="260" t="s">
        <v>220</v>
      </c>
      <c r="E261" s="261" t="s">
        <v>337</v>
      </c>
      <c r="F261" s="262" t="s">
        <v>338</v>
      </c>
      <c r="G261" s="263" t="s">
        <v>141</v>
      </c>
      <c r="H261" s="264">
        <v>173.12799999999999</v>
      </c>
      <c r="I261" s="265"/>
      <c r="J261" s="266">
        <f>ROUND(I261*H261,2)</f>
        <v>0</v>
      </c>
      <c r="K261" s="262" t="s">
        <v>142</v>
      </c>
      <c r="L261" s="267"/>
      <c r="M261" s="268" t="s">
        <v>1</v>
      </c>
      <c r="N261" s="269" t="s">
        <v>44</v>
      </c>
      <c r="O261" s="91"/>
      <c r="P261" s="227">
        <f>O261*H261</f>
        <v>0</v>
      </c>
      <c r="Q261" s="227">
        <v>0.0035999999999999999</v>
      </c>
      <c r="R261" s="227">
        <f>Q261*H261</f>
        <v>0.62326079999999995</v>
      </c>
      <c r="S261" s="227">
        <v>0</v>
      </c>
      <c r="T261" s="228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9" t="s">
        <v>223</v>
      </c>
      <c r="AT261" s="229" t="s">
        <v>220</v>
      </c>
      <c r="AU261" s="229" t="s">
        <v>144</v>
      </c>
      <c r="AY261" s="17" t="s">
        <v>135</v>
      </c>
      <c r="BE261" s="230">
        <f>IF(N261="základní",J261,0)</f>
        <v>0</v>
      </c>
      <c r="BF261" s="230">
        <f>IF(N261="snížená",J261,0)</f>
        <v>0</v>
      </c>
      <c r="BG261" s="230">
        <f>IF(N261="zákl. přenesená",J261,0)</f>
        <v>0</v>
      </c>
      <c r="BH261" s="230">
        <f>IF(N261="sníž. přenesená",J261,0)</f>
        <v>0</v>
      </c>
      <c r="BI261" s="230">
        <f>IF(N261="nulová",J261,0)</f>
        <v>0</v>
      </c>
      <c r="BJ261" s="17" t="s">
        <v>144</v>
      </c>
      <c r="BK261" s="230">
        <f>ROUND(I261*H261,2)</f>
        <v>0</v>
      </c>
      <c r="BL261" s="17" t="s">
        <v>143</v>
      </c>
      <c r="BM261" s="229" t="s">
        <v>339</v>
      </c>
    </row>
    <row r="262" s="2" customFormat="1">
      <c r="A262" s="38"/>
      <c r="B262" s="39"/>
      <c r="C262" s="40"/>
      <c r="D262" s="231" t="s">
        <v>146</v>
      </c>
      <c r="E262" s="40"/>
      <c r="F262" s="232" t="s">
        <v>338</v>
      </c>
      <c r="G262" s="40"/>
      <c r="H262" s="40"/>
      <c r="I262" s="233"/>
      <c r="J262" s="40"/>
      <c r="K262" s="40"/>
      <c r="L262" s="44"/>
      <c r="M262" s="234"/>
      <c r="N262" s="235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146</v>
      </c>
      <c r="AU262" s="17" t="s">
        <v>144</v>
      </c>
    </row>
    <row r="263" s="13" customFormat="1">
      <c r="A263" s="13"/>
      <c r="B263" s="238"/>
      <c r="C263" s="239"/>
      <c r="D263" s="231" t="s">
        <v>150</v>
      </c>
      <c r="E263" s="239"/>
      <c r="F263" s="241" t="s">
        <v>340</v>
      </c>
      <c r="G263" s="239"/>
      <c r="H263" s="242">
        <v>173.12799999999999</v>
      </c>
      <c r="I263" s="243"/>
      <c r="J263" s="239"/>
      <c r="K263" s="239"/>
      <c r="L263" s="244"/>
      <c r="M263" s="245"/>
      <c r="N263" s="246"/>
      <c r="O263" s="246"/>
      <c r="P263" s="246"/>
      <c r="Q263" s="246"/>
      <c r="R263" s="246"/>
      <c r="S263" s="246"/>
      <c r="T263" s="247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8" t="s">
        <v>150</v>
      </c>
      <c r="AU263" s="248" t="s">
        <v>144</v>
      </c>
      <c r="AV263" s="13" t="s">
        <v>144</v>
      </c>
      <c r="AW263" s="13" t="s">
        <v>4</v>
      </c>
      <c r="AX263" s="13" t="s">
        <v>86</v>
      </c>
      <c r="AY263" s="248" t="s">
        <v>135</v>
      </c>
    </row>
    <row r="264" s="2" customFormat="1" ht="44.25" customHeight="1">
      <c r="A264" s="38"/>
      <c r="B264" s="39"/>
      <c r="C264" s="218" t="s">
        <v>341</v>
      </c>
      <c r="D264" s="218" t="s">
        <v>138</v>
      </c>
      <c r="E264" s="219" t="s">
        <v>342</v>
      </c>
      <c r="F264" s="220" t="s">
        <v>343</v>
      </c>
      <c r="G264" s="221" t="s">
        <v>141</v>
      </c>
      <c r="H264" s="222">
        <v>875.05799999999999</v>
      </c>
      <c r="I264" s="223"/>
      <c r="J264" s="224">
        <f>ROUND(I264*H264,2)</f>
        <v>0</v>
      </c>
      <c r="K264" s="220" t="s">
        <v>142</v>
      </c>
      <c r="L264" s="44"/>
      <c r="M264" s="225" t="s">
        <v>1</v>
      </c>
      <c r="N264" s="226" t="s">
        <v>44</v>
      </c>
      <c r="O264" s="91"/>
      <c r="P264" s="227">
        <f>O264*H264</f>
        <v>0</v>
      </c>
      <c r="Q264" s="227">
        <v>0.0086</v>
      </c>
      <c r="R264" s="227">
        <f>Q264*H264</f>
        <v>7.5254988000000003</v>
      </c>
      <c r="S264" s="227">
        <v>0</v>
      </c>
      <c r="T264" s="228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9" t="s">
        <v>143</v>
      </c>
      <c r="AT264" s="229" t="s">
        <v>138</v>
      </c>
      <c r="AU264" s="229" t="s">
        <v>144</v>
      </c>
      <c r="AY264" s="17" t="s">
        <v>135</v>
      </c>
      <c r="BE264" s="230">
        <f>IF(N264="základní",J264,0)</f>
        <v>0</v>
      </c>
      <c r="BF264" s="230">
        <f>IF(N264="snížená",J264,0)</f>
        <v>0</v>
      </c>
      <c r="BG264" s="230">
        <f>IF(N264="zákl. přenesená",J264,0)</f>
        <v>0</v>
      </c>
      <c r="BH264" s="230">
        <f>IF(N264="sníž. přenesená",J264,0)</f>
        <v>0</v>
      </c>
      <c r="BI264" s="230">
        <f>IF(N264="nulová",J264,0)</f>
        <v>0</v>
      </c>
      <c r="BJ264" s="17" t="s">
        <v>144</v>
      </c>
      <c r="BK264" s="230">
        <f>ROUND(I264*H264,2)</f>
        <v>0</v>
      </c>
      <c r="BL264" s="17" t="s">
        <v>143</v>
      </c>
      <c r="BM264" s="229" t="s">
        <v>344</v>
      </c>
    </row>
    <row r="265" s="2" customFormat="1">
      <c r="A265" s="38"/>
      <c r="B265" s="39"/>
      <c r="C265" s="40"/>
      <c r="D265" s="231" t="s">
        <v>146</v>
      </c>
      <c r="E265" s="40"/>
      <c r="F265" s="232" t="s">
        <v>345</v>
      </c>
      <c r="G265" s="40"/>
      <c r="H265" s="40"/>
      <c r="I265" s="233"/>
      <c r="J265" s="40"/>
      <c r="K265" s="40"/>
      <c r="L265" s="44"/>
      <c r="M265" s="234"/>
      <c r="N265" s="235"/>
      <c r="O265" s="91"/>
      <c r="P265" s="91"/>
      <c r="Q265" s="91"/>
      <c r="R265" s="91"/>
      <c r="S265" s="91"/>
      <c r="T265" s="9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146</v>
      </c>
      <c r="AU265" s="17" t="s">
        <v>144</v>
      </c>
    </row>
    <row r="266" s="2" customFormat="1">
      <c r="A266" s="38"/>
      <c r="B266" s="39"/>
      <c r="C266" s="40"/>
      <c r="D266" s="236" t="s">
        <v>148</v>
      </c>
      <c r="E266" s="40"/>
      <c r="F266" s="237" t="s">
        <v>346</v>
      </c>
      <c r="G266" s="40"/>
      <c r="H266" s="40"/>
      <c r="I266" s="233"/>
      <c r="J266" s="40"/>
      <c r="K266" s="40"/>
      <c r="L266" s="44"/>
      <c r="M266" s="234"/>
      <c r="N266" s="235"/>
      <c r="O266" s="91"/>
      <c r="P266" s="91"/>
      <c r="Q266" s="91"/>
      <c r="R266" s="91"/>
      <c r="S266" s="91"/>
      <c r="T266" s="92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148</v>
      </c>
      <c r="AU266" s="17" t="s">
        <v>144</v>
      </c>
    </row>
    <row r="267" s="13" customFormat="1">
      <c r="A267" s="13"/>
      <c r="B267" s="238"/>
      <c r="C267" s="239"/>
      <c r="D267" s="231" t="s">
        <v>150</v>
      </c>
      <c r="E267" s="240" t="s">
        <v>1</v>
      </c>
      <c r="F267" s="241" t="s">
        <v>347</v>
      </c>
      <c r="G267" s="239"/>
      <c r="H267" s="242">
        <v>90</v>
      </c>
      <c r="I267" s="243"/>
      <c r="J267" s="239"/>
      <c r="K267" s="239"/>
      <c r="L267" s="244"/>
      <c r="M267" s="245"/>
      <c r="N267" s="246"/>
      <c r="O267" s="246"/>
      <c r="P267" s="246"/>
      <c r="Q267" s="246"/>
      <c r="R267" s="246"/>
      <c r="S267" s="246"/>
      <c r="T267" s="24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8" t="s">
        <v>150</v>
      </c>
      <c r="AU267" s="248" t="s">
        <v>144</v>
      </c>
      <c r="AV267" s="13" t="s">
        <v>144</v>
      </c>
      <c r="AW267" s="13" t="s">
        <v>33</v>
      </c>
      <c r="AX267" s="13" t="s">
        <v>78</v>
      </c>
      <c r="AY267" s="248" t="s">
        <v>135</v>
      </c>
    </row>
    <row r="268" s="13" customFormat="1">
      <c r="A268" s="13"/>
      <c r="B268" s="238"/>
      <c r="C268" s="239"/>
      <c r="D268" s="231" t="s">
        <v>150</v>
      </c>
      <c r="E268" s="240" t="s">
        <v>1</v>
      </c>
      <c r="F268" s="241" t="s">
        <v>348</v>
      </c>
      <c r="G268" s="239"/>
      <c r="H268" s="242">
        <v>-7.29</v>
      </c>
      <c r="I268" s="243"/>
      <c r="J268" s="239"/>
      <c r="K268" s="239"/>
      <c r="L268" s="244"/>
      <c r="M268" s="245"/>
      <c r="N268" s="246"/>
      <c r="O268" s="246"/>
      <c r="P268" s="246"/>
      <c r="Q268" s="246"/>
      <c r="R268" s="246"/>
      <c r="S268" s="246"/>
      <c r="T268" s="247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8" t="s">
        <v>150</v>
      </c>
      <c r="AU268" s="248" t="s">
        <v>144</v>
      </c>
      <c r="AV268" s="13" t="s">
        <v>144</v>
      </c>
      <c r="AW268" s="13" t="s">
        <v>33</v>
      </c>
      <c r="AX268" s="13" t="s">
        <v>78</v>
      </c>
      <c r="AY268" s="248" t="s">
        <v>135</v>
      </c>
    </row>
    <row r="269" s="13" customFormat="1">
      <c r="A269" s="13"/>
      <c r="B269" s="238"/>
      <c r="C269" s="239"/>
      <c r="D269" s="231" t="s">
        <v>150</v>
      </c>
      <c r="E269" s="240" t="s">
        <v>1</v>
      </c>
      <c r="F269" s="241" t="s">
        <v>349</v>
      </c>
      <c r="G269" s="239"/>
      <c r="H269" s="242">
        <v>90</v>
      </c>
      <c r="I269" s="243"/>
      <c r="J269" s="239"/>
      <c r="K269" s="239"/>
      <c r="L269" s="244"/>
      <c r="M269" s="245"/>
      <c r="N269" s="246"/>
      <c r="O269" s="246"/>
      <c r="P269" s="246"/>
      <c r="Q269" s="246"/>
      <c r="R269" s="246"/>
      <c r="S269" s="246"/>
      <c r="T269" s="24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8" t="s">
        <v>150</v>
      </c>
      <c r="AU269" s="248" t="s">
        <v>144</v>
      </c>
      <c r="AV269" s="13" t="s">
        <v>144</v>
      </c>
      <c r="AW269" s="13" t="s">
        <v>33</v>
      </c>
      <c r="AX269" s="13" t="s">
        <v>78</v>
      </c>
      <c r="AY269" s="248" t="s">
        <v>135</v>
      </c>
    </row>
    <row r="270" s="13" customFormat="1">
      <c r="A270" s="13"/>
      <c r="B270" s="238"/>
      <c r="C270" s="239"/>
      <c r="D270" s="231" t="s">
        <v>150</v>
      </c>
      <c r="E270" s="240" t="s">
        <v>1</v>
      </c>
      <c r="F270" s="241" t="s">
        <v>350</v>
      </c>
      <c r="G270" s="239"/>
      <c r="H270" s="242">
        <v>-7.29</v>
      </c>
      <c r="I270" s="243"/>
      <c r="J270" s="239"/>
      <c r="K270" s="239"/>
      <c r="L270" s="244"/>
      <c r="M270" s="245"/>
      <c r="N270" s="246"/>
      <c r="O270" s="246"/>
      <c r="P270" s="246"/>
      <c r="Q270" s="246"/>
      <c r="R270" s="246"/>
      <c r="S270" s="246"/>
      <c r="T270" s="247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8" t="s">
        <v>150</v>
      </c>
      <c r="AU270" s="248" t="s">
        <v>144</v>
      </c>
      <c r="AV270" s="13" t="s">
        <v>144</v>
      </c>
      <c r="AW270" s="13" t="s">
        <v>33</v>
      </c>
      <c r="AX270" s="13" t="s">
        <v>78</v>
      </c>
      <c r="AY270" s="248" t="s">
        <v>135</v>
      </c>
    </row>
    <row r="271" s="13" customFormat="1">
      <c r="A271" s="13"/>
      <c r="B271" s="238"/>
      <c r="C271" s="239"/>
      <c r="D271" s="231" t="s">
        <v>150</v>
      </c>
      <c r="E271" s="240" t="s">
        <v>1</v>
      </c>
      <c r="F271" s="241" t="s">
        <v>351</v>
      </c>
      <c r="G271" s="239"/>
      <c r="H271" s="242">
        <v>436.10000000000002</v>
      </c>
      <c r="I271" s="243"/>
      <c r="J271" s="239"/>
      <c r="K271" s="239"/>
      <c r="L271" s="244"/>
      <c r="M271" s="245"/>
      <c r="N271" s="246"/>
      <c r="O271" s="246"/>
      <c r="P271" s="246"/>
      <c r="Q271" s="246"/>
      <c r="R271" s="246"/>
      <c r="S271" s="246"/>
      <c r="T271" s="24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8" t="s">
        <v>150</v>
      </c>
      <c r="AU271" s="248" t="s">
        <v>144</v>
      </c>
      <c r="AV271" s="13" t="s">
        <v>144</v>
      </c>
      <c r="AW271" s="13" t="s">
        <v>33</v>
      </c>
      <c r="AX271" s="13" t="s">
        <v>78</v>
      </c>
      <c r="AY271" s="248" t="s">
        <v>135</v>
      </c>
    </row>
    <row r="272" s="13" customFormat="1">
      <c r="A272" s="13"/>
      <c r="B272" s="238"/>
      <c r="C272" s="239"/>
      <c r="D272" s="231" t="s">
        <v>150</v>
      </c>
      <c r="E272" s="240" t="s">
        <v>1</v>
      </c>
      <c r="F272" s="241" t="s">
        <v>352</v>
      </c>
      <c r="G272" s="239"/>
      <c r="H272" s="242">
        <v>-52.942</v>
      </c>
      <c r="I272" s="243"/>
      <c r="J272" s="239"/>
      <c r="K272" s="239"/>
      <c r="L272" s="244"/>
      <c r="M272" s="245"/>
      <c r="N272" s="246"/>
      <c r="O272" s="246"/>
      <c r="P272" s="246"/>
      <c r="Q272" s="246"/>
      <c r="R272" s="246"/>
      <c r="S272" s="246"/>
      <c r="T272" s="24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8" t="s">
        <v>150</v>
      </c>
      <c r="AU272" s="248" t="s">
        <v>144</v>
      </c>
      <c r="AV272" s="13" t="s">
        <v>144</v>
      </c>
      <c r="AW272" s="13" t="s">
        <v>33</v>
      </c>
      <c r="AX272" s="13" t="s">
        <v>78</v>
      </c>
      <c r="AY272" s="248" t="s">
        <v>135</v>
      </c>
    </row>
    <row r="273" s="13" customFormat="1">
      <c r="A273" s="13"/>
      <c r="B273" s="238"/>
      <c r="C273" s="239"/>
      <c r="D273" s="231" t="s">
        <v>150</v>
      </c>
      <c r="E273" s="240" t="s">
        <v>1</v>
      </c>
      <c r="F273" s="241" t="s">
        <v>353</v>
      </c>
      <c r="G273" s="239"/>
      <c r="H273" s="242">
        <v>-9.7200000000000006</v>
      </c>
      <c r="I273" s="243"/>
      <c r="J273" s="239"/>
      <c r="K273" s="239"/>
      <c r="L273" s="244"/>
      <c r="M273" s="245"/>
      <c r="N273" s="246"/>
      <c r="O273" s="246"/>
      <c r="P273" s="246"/>
      <c r="Q273" s="246"/>
      <c r="R273" s="246"/>
      <c r="S273" s="246"/>
      <c r="T273" s="247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8" t="s">
        <v>150</v>
      </c>
      <c r="AU273" s="248" t="s">
        <v>144</v>
      </c>
      <c r="AV273" s="13" t="s">
        <v>144</v>
      </c>
      <c r="AW273" s="13" t="s">
        <v>33</v>
      </c>
      <c r="AX273" s="13" t="s">
        <v>78</v>
      </c>
      <c r="AY273" s="248" t="s">
        <v>135</v>
      </c>
    </row>
    <row r="274" s="13" customFormat="1">
      <c r="A274" s="13"/>
      <c r="B274" s="238"/>
      <c r="C274" s="239"/>
      <c r="D274" s="231" t="s">
        <v>150</v>
      </c>
      <c r="E274" s="240" t="s">
        <v>1</v>
      </c>
      <c r="F274" s="241" t="s">
        <v>354</v>
      </c>
      <c r="G274" s="239"/>
      <c r="H274" s="242">
        <v>-5.4000000000000004</v>
      </c>
      <c r="I274" s="243"/>
      <c r="J274" s="239"/>
      <c r="K274" s="239"/>
      <c r="L274" s="244"/>
      <c r="M274" s="245"/>
      <c r="N274" s="246"/>
      <c r="O274" s="246"/>
      <c r="P274" s="246"/>
      <c r="Q274" s="246"/>
      <c r="R274" s="246"/>
      <c r="S274" s="246"/>
      <c r="T274" s="247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8" t="s">
        <v>150</v>
      </c>
      <c r="AU274" s="248" t="s">
        <v>144</v>
      </c>
      <c r="AV274" s="13" t="s">
        <v>144</v>
      </c>
      <c r="AW274" s="13" t="s">
        <v>33</v>
      </c>
      <c r="AX274" s="13" t="s">
        <v>78</v>
      </c>
      <c r="AY274" s="248" t="s">
        <v>135</v>
      </c>
    </row>
    <row r="275" s="13" customFormat="1">
      <c r="A275" s="13"/>
      <c r="B275" s="238"/>
      <c r="C275" s="239"/>
      <c r="D275" s="231" t="s">
        <v>150</v>
      </c>
      <c r="E275" s="240" t="s">
        <v>1</v>
      </c>
      <c r="F275" s="241" t="s">
        <v>355</v>
      </c>
      <c r="G275" s="239"/>
      <c r="H275" s="242">
        <v>436.10000000000002</v>
      </c>
      <c r="I275" s="243"/>
      <c r="J275" s="239"/>
      <c r="K275" s="239"/>
      <c r="L275" s="244"/>
      <c r="M275" s="245"/>
      <c r="N275" s="246"/>
      <c r="O275" s="246"/>
      <c r="P275" s="246"/>
      <c r="Q275" s="246"/>
      <c r="R275" s="246"/>
      <c r="S275" s="246"/>
      <c r="T275" s="247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8" t="s">
        <v>150</v>
      </c>
      <c r="AU275" s="248" t="s">
        <v>144</v>
      </c>
      <c r="AV275" s="13" t="s">
        <v>144</v>
      </c>
      <c r="AW275" s="13" t="s">
        <v>33</v>
      </c>
      <c r="AX275" s="13" t="s">
        <v>78</v>
      </c>
      <c r="AY275" s="248" t="s">
        <v>135</v>
      </c>
    </row>
    <row r="276" s="13" customFormat="1">
      <c r="A276" s="13"/>
      <c r="B276" s="238"/>
      <c r="C276" s="239"/>
      <c r="D276" s="231" t="s">
        <v>150</v>
      </c>
      <c r="E276" s="240" t="s">
        <v>1</v>
      </c>
      <c r="F276" s="241" t="s">
        <v>356</v>
      </c>
      <c r="G276" s="239"/>
      <c r="H276" s="242">
        <v>-94.5</v>
      </c>
      <c r="I276" s="243"/>
      <c r="J276" s="239"/>
      <c r="K276" s="239"/>
      <c r="L276" s="244"/>
      <c r="M276" s="245"/>
      <c r="N276" s="246"/>
      <c r="O276" s="246"/>
      <c r="P276" s="246"/>
      <c r="Q276" s="246"/>
      <c r="R276" s="246"/>
      <c r="S276" s="246"/>
      <c r="T276" s="247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8" t="s">
        <v>150</v>
      </c>
      <c r="AU276" s="248" t="s">
        <v>144</v>
      </c>
      <c r="AV276" s="13" t="s">
        <v>144</v>
      </c>
      <c r="AW276" s="13" t="s">
        <v>33</v>
      </c>
      <c r="AX276" s="13" t="s">
        <v>78</v>
      </c>
      <c r="AY276" s="248" t="s">
        <v>135</v>
      </c>
    </row>
    <row r="277" s="14" customFormat="1">
      <c r="A277" s="14"/>
      <c r="B277" s="249"/>
      <c r="C277" s="250"/>
      <c r="D277" s="231" t="s">
        <v>150</v>
      </c>
      <c r="E277" s="251" t="s">
        <v>1</v>
      </c>
      <c r="F277" s="252" t="s">
        <v>154</v>
      </c>
      <c r="G277" s="250"/>
      <c r="H277" s="253">
        <v>875.05799999999999</v>
      </c>
      <c r="I277" s="254"/>
      <c r="J277" s="250"/>
      <c r="K277" s="250"/>
      <c r="L277" s="255"/>
      <c r="M277" s="256"/>
      <c r="N277" s="257"/>
      <c r="O277" s="257"/>
      <c r="P277" s="257"/>
      <c r="Q277" s="257"/>
      <c r="R277" s="257"/>
      <c r="S277" s="257"/>
      <c r="T277" s="258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9" t="s">
        <v>150</v>
      </c>
      <c r="AU277" s="259" t="s">
        <v>144</v>
      </c>
      <c r="AV277" s="14" t="s">
        <v>143</v>
      </c>
      <c r="AW277" s="14" t="s">
        <v>33</v>
      </c>
      <c r="AX277" s="14" t="s">
        <v>86</v>
      </c>
      <c r="AY277" s="259" t="s">
        <v>135</v>
      </c>
    </row>
    <row r="278" s="2" customFormat="1" ht="16.5" customHeight="1">
      <c r="A278" s="38"/>
      <c r="B278" s="39"/>
      <c r="C278" s="260" t="s">
        <v>357</v>
      </c>
      <c r="D278" s="260" t="s">
        <v>220</v>
      </c>
      <c r="E278" s="261" t="s">
        <v>358</v>
      </c>
      <c r="F278" s="262" t="s">
        <v>359</v>
      </c>
      <c r="G278" s="263" t="s">
        <v>141</v>
      </c>
      <c r="H278" s="264">
        <v>918.81100000000004</v>
      </c>
      <c r="I278" s="265"/>
      <c r="J278" s="266">
        <f>ROUND(I278*H278,2)</f>
        <v>0</v>
      </c>
      <c r="K278" s="262" t="s">
        <v>142</v>
      </c>
      <c r="L278" s="267"/>
      <c r="M278" s="268" t="s">
        <v>1</v>
      </c>
      <c r="N278" s="269" t="s">
        <v>44</v>
      </c>
      <c r="O278" s="91"/>
      <c r="P278" s="227">
        <f>O278*H278</f>
        <v>0</v>
      </c>
      <c r="Q278" s="227">
        <v>0.0020999999999999999</v>
      </c>
      <c r="R278" s="227">
        <f>Q278*H278</f>
        <v>1.9295031</v>
      </c>
      <c r="S278" s="227">
        <v>0</v>
      </c>
      <c r="T278" s="228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9" t="s">
        <v>223</v>
      </c>
      <c r="AT278" s="229" t="s">
        <v>220</v>
      </c>
      <c r="AU278" s="229" t="s">
        <v>144</v>
      </c>
      <c r="AY278" s="17" t="s">
        <v>135</v>
      </c>
      <c r="BE278" s="230">
        <f>IF(N278="základní",J278,0)</f>
        <v>0</v>
      </c>
      <c r="BF278" s="230">
        <f>IF(N278="snížená",J278,0)</f>
        <v>0</v>
      </c>
      <c r="BG278" s="230">
        <f>IF(N278="zákl. přenesená",J278,0)</f>
        <v>0</v>
      </c>
      <c r="BH278" s="230">
        <f>IF(N278="sníž. přenesená",J278,0)</f>
        <v>0</v>
      </c>
      <c r="BI278" s="230">
        <f>IF(N278="nulová",J278,0)</f>
        <v>0</v>
      </c>
      <c r="BJ278" s="17" t="s">
        <v>144</v>
      </c>
      <c r="BK278" s="230">
        <f>ROUND(I278*H278,2)</f>
        <v>0</v>
      </c>
      <c r="BL278" s="17" t="s">
        <v>143</v>
      </c>
      <c r="BM278" s="229" t="s">
        <v>360</v>
      </c>
    </row>
    <row r="279" s="2" customFormat="1">
      <c r="A279" s="38"/>
      <c r="B279" s="39"/>
      <c r="C279" s="40"/>
      <c r="D279" s="231" t="s">
        <v>146</v>
      </c>
      <c r="E279" s="40"/>
      <c r="F279" s="232" t="s">
        <v>361</v>
      </c>
      <c r="G279" s="40"/>
      <c r="H279" s="40"/>
      <c r="I279" s="233"/>
      <c r="J279" s="40"/>
      <c r="K279" s="40"/>
      <c r="L279" s="44"/>
      <c r="M279" s="234"/>
      <c r="N279" s="235"/>
      <c r="O279" s="91"/>
      <c r="P279" s="91"/>
      <c r="Q279" s="91"/>
      <c r="R279" s="91"/>
      <c r="S279" s="91"/>
      <c r="T279" s="92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146</v>
      </c>
      <c r="AU279" s="17" t="s">
        <v>144</v>
      </c>
    </row>
    <row r="280" s="13" customFormat="1">
      <c r="A280" s="13"/>
      <c r="B280" s="238"/>
      <c r="C280" s="239"/>
      <c r="D280" s="231" t="s">
        <v>150</v>
      </c>
      <c r="E280" s="239"/>
      <c r="F280" s="241" t="s">
        <v>362</v>
      </c>
      <c r="G280" s="239"/>
      <c r="H280" s="242">
        <v>918.81100000000004</v>
      </c>
      <c r="I280" s="243"/>
      <c r="J280" s="239"/>
      <c r="K280" s="239"/>
      <c r="L280" s="244"/>
      <c r="M280" s="245"/>
      <c r="N280" s="246"/>
      <c r="O280" s="246"/>
      <c r="P280" s="246"/>
      <c r="Q280" s="246"/>
      <c r="R280" s="246"/>
      <c r="S280" s="246"/>
      <c r="T280" s="247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8" t="s">
        <v>150</v>
      </c>
      <c r="AU280" s="248" t="s">
        <v>144</v>
      </c>
      <c r="AV280" s="13" t="s">
        <v>144</v>
      </c>
      <c r="AW280" s="13" t="s">
        <v>4</v>
      </c>
      <c r="AX280" s="13" t="s">
        <v>86</v>
      </c>
      <c r="AY280" s="248" t="s">
        <v>135</v>
      </c>
    </row>
    <row r="281" s="2" customFormat="1" ht="37.8" customHeight="1">
      <c r="A281" s="38"/>
      <c r="B281" s="39"/>
      <c r="C281" s="218" t="s">
        <v>363</v>
      </c>
      <c r="D281" s="218" t="s">
        <v>138</v>
      </c>
      <c r="E281" s="219" t="s">
        <v>364</v>
      </c>
      <c r="F281" s="220" t="s">
        <v>365</v>
      </c>
      <c r="G281" s="221" t="s">
        <v>141</v>
      </c>
      <c r="H281" s="222">
        <v>1040</v>
      </c>
      <c r="I281" s="223"/>
      <c r="J281" s="224">
        <f>ROUND(I281*H281,2)</f>
        <v>0</v>
      </c>
      <c r="K281" s="220" t="s">
        <v>142</v>
      </c>
      <c r="L281" s="44"/>
      <c r="M281" s="225" t="s">
        <v>1</v>
      </c>
      <c r="N281" s="226" t="s">
        <v>44</v>
      </c>
      <c r="O281" s="91"/>
      <c r="P281" s="227">
        <f>O281*H281</f>
        <v>0</v>
      </c>
      <c r="Q281" s="227">
        <v>8.0000000000000007E-05</v>
      </c>
      <c r="R281" s="227">
        <f>Q281*H281</f>
        <v>0.08320000000000001</v>
      </c>
      <c r="S281" s="227">
        <v>0</v>
      </c>
      <c r="T281" s="228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9" t="s">
        <v>143</v>
      </c>
      <c r="AT281" s="229" t="s">
        <v>138</v>
      </c>
      <c r="AU281" s="229" t="s">
        <v>144</v>
      </c>
      <c r="AY281" s="17" t="s">
        <v>135</v>
      </c>
      <c r="BE281" s="230">
        <f>IF(N281="základní",J281,0)</f>
        <v>0</v>
      </c>
      <c r="BF281" s="230">
        <f>IF(N281="snížená",J281,0)</f>
        <v>0</v>
      </c>
      <c r="BG281" s="230">
        <f>IF(N281="zákl. přenesená",J281,0)</f>
        <v>0</v>
      </c>
      <c r="BH281" s="230">
        <f>IF(N281="sníž. přenesená",J281,0)</f>
        <v>0</v>
      </c>
      <c r="BI281" s="230">
        <f>IF(N281="nulová",J281,0)</f>
        <v>0</v>
      </c>
      <c r="BJ281" s="17" t="s">
        <v>144</v>
      </c>
      <c r="BK281" s="230">
        <f>ROUND(I281*H281,2)</f>
        <v>0</v>
      </c>
      <c r="BL281" s="17" t="s">
        <v>143</v>
      </c>
      <c r="BM281" s="229" t="s">
        <v>366</v>
      </c>
    </row>
    <row r="282" s="2" customFormat="1">
      <c r="A282" s="38"/>
      <c r="B282" s="39"/>
      <c r="C282" s="40"/>
      <c r="D282" s="231" t="s">
        <v>146</v>
      </c>
      <c r="E282" s="40"/>
      <c r="F282" s="232" t="s">
        <v>367</v>
      </c>
      <c r="G282" s="40"/>
      <c r="H282" s="40"/>
      <c r="I282" s="233"/>
      <c r="J282" s="40"/>
      <c r="K282" s="40"/>
      <c r="L282" s="44"/>
      <c r="M282" s="234"/>
      <c r="N282" s="235"/>
      <c r="O282" s="91"/>
      <c r="P282" s="91"/>
      <c r="Q282" s="91"/>
      <c r="R282" s="91"/>
      <c r="S282" s="91"/>
      <c r="T282" s="92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146</v>
      </c>
      <c r="AU282" s="17" t="s">
        <v>144</v>
      </c>
    </row>
    <row r="283" s="2" customFormat="1">
      <c r="A283" s="38"/>
      <c r="B283" s="39"/>
      <c r="C283" s="40"/>
      <c r="D283" s="236" t="s">
        <v>148</v>
      </c>
      <c r="E283" s="40"/>
      <c r="F283" s="237" t="s">
        <v>368</v>
      </c>
      <c r="G283" s="40"/>
      <c r="H283" s="40"/>
      <c r="I283" s="233"/>
      <c r="J283" s="40"/>
      <c r="K283" s="40"/>
      <c r="L283" s="44"/>
      <c r="M283" s="234"/>
      <c r="N283" s="235"/>
      <c r="O283" s="91"/>
      <c r="P283" s="91"/>
      <c r="Q283" s="91"/>
      <c r="R283" s="91"/>
      <c r="S283" s="91"/>
      <c r="T283" s="92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148</v>
      </c>
      <c r="AU283" s="17" t="s">
        <v>144</v>
      </c>
    </row>
    <row r="284" s="13" customFormat="1">
      <c r="A284" s="13"/>
      <c r="B284" s="238"/>
      <c r="C284" s="239"/>
      <c r="D284" s="231" t="s">
        <v>150</v>
      </c>
      <c r="E284" s="240" t="s">
        <v>1</v>
      </c>
      <c r="F284" s="241" t="s">
        <v>369</v>
      </c>
      <c r="G284" s="239"/>
      <c r="H284" s="242">
        <v>1040</v>
      </c>
      <c r="I284" s="243"/>
      <c r="J284" s="239"/>
      <c r="K284" s="239"/>
      <c r="L284" s="244"/>
      <c r="M284" s="245"/>
      <c r="N284" s="246"/>
      <c r="O284" s="246"/>
      <c r="P284" s="246"/>
      <c r="Q284" s="246"/>
      <c r="R284" s="246"/>
      <c r="S284" s="246"/>
      <c r="T284" s="247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8" t="s">
        <v>150</v>
      </c>
      <c r="AU284" s="248" t="s">
        <v>144</v>
      </c>
      <c r="AV284" s="13" t="s">
        <v>144</v>
      </c>
      <c r="AW284" s="13" t="s">
        <v>33</v>
      </c>
      <c r="AX284" s="13" t="s">
        <v>86</v>
      </c>
      <c r="AY284" s="248" t="s">
        <v>135</v>
      </c>
    </row>
    <row r="285" s="2" customFormat="1" ht="24.15" customHeight="1">
      <c r="A285" s="38"/>
      <c r="B285" s="39"/>
      <c r="C285" s="218" t="s">
        <v>370</v>
      </c>
      <c r="D285" s="218" t="s">
        <v>138</v>
      </c>
      <c r="E285" s="219" t="s">
        <v>371</v>
      </c>
      <c r="F285" s="220" t="s">
        <v>372</v>
      </c>
      <c r="G285" s="221" t="s">
        <v>286</v>
      </c>
      <c r="H285" s="222">
        <v>120</v>
      </c>
      <c r="I285" s="223"/>
      <c r="J285" s="224">
        <f>ROUND(I285*H285,2)</f>
        <v>0</v>
      </c>
      <c r="K285" s="220" t="s">
        <v>142</v>
      </c>
      <c r="L285" s="44"/>
      <c r="M285" s="225" t="s">
        <v>1</v>
      </c>
      <c r="N285" s="226" t="s">
        <v>44</v>
      </c>
      <c r="O285" s="91"/>
      <c r="P285" s="227">
        <f>O285*H285</f>
        <v>0</v>
      </c>
      <c r="Q285" s="227">
        <v>0.00010000000000000001</v>
      </c>
      <c r="R285" s="227">
        <f>Q285*H285</f>
        <v>0.012</v>
      </c>
      <c r="S285" s="227">
        <v>0</v>
      </c>
      <c r="T285" s="228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29" t="s">
        <v>143</v>
      </c>
      <c r="AT285" s="229" t="s">
        <v>138</v>
      </c>
      <c r="AU285" s="229" t="s">
        <v>144</v>
      </c>
      <c r="AY285" s="17" t="s">
        <v>135</v>
      </c>
      <c r="BE285" s="230">
        <f>IF(N285="základní",J285,0)</f>
        <v>0</v>
      </c>
      <c r="BF285" s="230">
        <f>IF(N285="snížená",J285,0)</f>
        <v>0</v>
      </c>
      <c r="BG285" s="230">
        <f>IF(N285="zákl. přenesená",J285,0)</f>
        <v>0</v>
      </c>
      <c r="BH285" s="230">
        <f>IF(N285="sníž. přenesená",J285,0)</f>
        <v>0</v>
      </c>
      <c r="BI285" s="230">
        <f>IF(N285="nulová",J285,0)</f>
        <v>0</v>
      </c>
      <c r="BJ285" s="17" t="s">
        <v>144</v>
      </c>
      <c r="BK285" s="230">
        <f>ROUND(I285*H285,2)</f>
        <v>0</v>
      </c>
      <c r="BL285" s="17" t="s">
        <v>143</v>
      </c>
      <c r="BM285" s="229" t="s">
        <v>373</v>
      </c>
    </row>
    <row r="286" s="2" customFormat="1">
      <c r="A286" s="38"/>
      <c r="B286" s="39"/>
      <c r="C286" s="40"/>
      <c r="D286" s="231" t="s">
        <v>146</v>
      </c>
      <c r="E286" s="40"/>
      <c r="F286" s="232" t="s">
        <v>374</v>
      </c>
      <c r="G286" s="40"/>
      <c r="H286" s="40"/>
      <c r="I286" s="233"/>
      <c r="J286" s="40"/>
      <c r="K286" s="40"/>
      <c r="L286" s="44"/>
      <c r="M286" s="234"/>
      <c r="N286" s="235"/>
      <c r="O286" s="91"/>
      <c r="P286" s="91"/>
      <c r="Q286" s="91"/>
      <c r="R286" s="91"/>
      <c r="S286" s="91"/>
      <c r="T286" s="92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146</v>
      </c>
      <c r="AU286" s="17" t="s">
        <v>144</v>
      </c>
    </row>
    <row r="287" s="2" customFormat="1">
      <c r="A287" s="38"/>
      <c r="B287" s="39"/>
      <c r="C287" s="40"/>
      <c r="D287" s="236" t="s">
        <v>148</v>
      </c>
      <c r="E287" s="40"/>
      <c r="F287" s="237" t="s">
        <v>375</v>
      </c>
      <c r="G287" s="40"/>
      <c r="H287" s="40"/>
      <c r="I287" s="233"/>
      <c r="J287" s="40"/>
      <c r="K287" s="40"/>
      <c r="L287" s="44"/>
      <c r="M287" s="234"/>
      <c r="N287" s="235"/>
      <c r="O287" s="91"/>
      <c r="P287" s="91"/>
      <c r="Q287" s="91"/>
      <c r="R287" s="91"/>
      <c r="S287" s="91"/>
      <c r="T287" s="92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7" t="s">
        <v>148</v>
      </c>
      <c r="AU287" s="17" t="s">
        <v>144</v>
      </c>
    </row>
    <row r="288" s="13" customFormat="1">
      <c r="A288" s="13"/>
      <c r="B288" s="238"/>
      <c r="C288" s="239"/>
      <c r="D288" s="231" t="s">
        <v>150</v>
      </c>
      <c r="E288" s="240" t="s">
        <v>1</v>
      </c>
      <c r="F288" s="241" t="s">
        <v>376</v>
      </c>
      <c r="G288" s="239"/>
      <c r="H288" s="242">
        <v>120</v>
      </c>
      <c r="I288" s="243"/>
      <c r="J288" s="239"/>
      <c r="K288" s="239"/>
      <c r="L288" s="244"/>
      <c r="M288" s="245"/>
      <c r="N288" s="246"/>
      <c r="O288" s="246"/>
      <c r="P288" s="246"/>
      <c r="Q288" s="246"/>
      <c r="R288" s="246"/>
      <c r="S288" s="246"/>
      <c r="T288" s="247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8" t="s">
        <v>150</v>
      </c>
      <c r="AU288" s="248" t="s">
        <v>144</v>
      </c>
      <c r="AV288" s="13" t="s">
        <v>144</v>
      </c>
      <c r="AW288" s="13" t="s">
        <v>33</v>
      </c>
      <c r="AX288" s="13" t="s">
        <v>86</v>
      </c>
      <c r="AY288" s="248" t="s">
        <v>135</v>
      </c>
    </row>
    <row r="289" s="2" customFormat="1" ht="16.5" customHeight="1">
      <c r="A289" s="38"/>
      <c r="B289" s="39"/>
      <c r="C289" s="260" t="s">
        <v>377</v>
      </c>
      <c r="D289" s="260" t="s">
        <v>220</v>
      </c>
      <c r="E289" s="261" t="s">
        <v>378</v>
      </c>
      <c r="F289" s="262" t="s">
        <v>379</v>
      </c>
      <c r="G289" s="263" t="s">
        <v>286</v>
      </c>
      <c r="H289" s="264">
        <v>126</v>
      </c>
      <c r="I289" s="265"/>
      <c r="J289" s="266">
        <f>ROUND(I289*H289,2)</f>
        <v>0</v>
      </c>
      <c r="K289" s="262" t="s">
        <v>142</v>
      </c>
      <c r="L289" s="267"/>
      <c r="M289" s="268" t="s">
        <v>1</v>
      </c>
      <c r="N289" s="269" t="s">
        <v>44</v>
      </c>
      <c r="O289" s="91"/>
      <c r="P289" s="227">
        <f>O289*H289</f>
        <v>0</v>
      </c>
      <c r="Q289" s="227">
        <v>0.00020000000000000001</v>
      </c>
      <c r="R289" s="227">
        <f>Q289*H289</f>
        <v>0.0252</v>
      </c>
      <c r="S289" s="227">
        <v>0</v>
      </c>
      <c r="T289" s="228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9" t="s">
        <v>223</v>
      </c>
      <c r="AT289" s="229" t="s">
        <v>220</v>
      </c>
      <c r="AU289" s="229" t="s">
        <v>144</v>
      </c>
      <c r="AY289" s="17" t="s">
        <v>135</v>
      </c>
      <c r="BE289" s="230">
        <f>IF(N289="základní",J289,0)</f>
        <v>0</v>
      </c>
      <c r="BF289" s="230">
        <f>IF(N289="snížená",J289,0)</f>
        <v>0</v>
      </c>
      <c r="BG289" s="230">
        <f>IF(N289="zákl. přenesená",J289,0)</f>
        <v>0</v>
      </c>
      <c r="BH289" s="230">
        <f>IF(N289="sníž. přenesená",J289,0)</f>
        <v>0</v>
      </c>
      <c r="BI289" s="230">
        <f>IF(N289="nulová",J289,0)</f>
        <v>0</v>
      </c>
      <c r="BJ289" s="17" t="s">
        <v>144</v>
      </c>
      <c r="BK289" s="230">
        <f>ROUND(I289*H289,2)</f>
        <v>0</v>
      </c>
      <c r="BL289" s="17" t="s">
        <v>143</v>
      </c>
      <c r="BM289" s="229" t="s">
        <v>380</v>
      </c>
    </row>
    <row r="290" s="2" customFormat="1">
      <c r="A290" s="38"/>
      <c r="B290" s="39"/>
      <c r="C290" s="40"/>
      <c r="D290" s="231" t="s">
        <v>146</v>
      </c>
      <c r="E290" s="40"/>
      <c r="F290" s="232" t="s">
        <v>379</v>
      </c>
      <c r="G290" s="40"/>
      <c r="H290" s="40"/>
      <c r="I290" s="233"/>
      <c r="J290" s="40"/>
      <c r="K290" s="40"/>
      <c r="L290" s="44"/>
      <c r="M290" s="234"/>
      <c r="N290" s="235"/>
      <c r="O290" s="91"/>
      <c r="P290" s="91"/>
      <c r="Q290" s="91"/>
      <c r="R290" s="91"/>
      <c r="S290" s="91"/>
      <c r="T290" s="9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146</v>
      </c>
      <c r="AU290" s="17" t="s">
        <v>144</v>
      </c>
    </row>
    <row r="291" s="13" customFormat="1">
      <c r="A291" s="13"/>
      <c r="B291" s="238"/>
      <c r="C291" s="239"/>
      <c r="D291" s="231" t="s">
        <v>150</v>
      </c>
      <c r="E291" s="240" t="s">
        <v>1</v>
      </c>
      <c r="F291" s="241" t="s">
        <v>381</v>
      </c>
      <c r="G291" s="239"/>
      <c r="H291" s="242">
        <v>126</v>
      </c>
      <c r="I291" s="243"/>
      <c r="J291" s="239"/>
      <c r="K291" s="239"/>
      <c r="L291" s="244"/>
      <c r="M291" s="245"/>
      <c r="N291" s="246"/>
      <c r="O291" s="246"/>
      <c r="P291" s="246"/>
      <c r="Q291" s="246"/>
      <c r="R291" s="246"/>
      <c r="S291" s="246"/>
      <c r="T291" s="247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8" t="s">
        <v>150</v>
      </c>
      <c r="AU291" s="248" t="s">
        <v>144</v>
      </c>
      <c r="AV291" s="13" t="s">
        <v>144</v>
      </c>
      <c r="AW291" s="13" t="s">
        <v>33</v>
      </c>
      <c r="AX291" s="13" t="s">
        <v>86</v>
      </c>
      <c r="AY291" s="248" t="s">
        <v>135</v>
      </c>
    </row>
    <row r="292" s="2" customFormat="1" ht="37.8" customHeight="1">
      <c r="A292" s="38"/>
      <c r="B292" s="39"/>
      <c r="C292" s="218" t="s">
        <v>382</v>
      </c>
      <c r="D292" s="218" t="s">
        <v>138</v>
      </c>
      <c r="E292" s="219" t="s">
        <v>383</v>
      </c>
      <c r="F292" s="220" t="s">
        <v>384</v>
      </c>
      <c r="G292" s="221" t="s">
        <v>286</v>
      </c>
      <c r="H292" s="222">
        <v>283.80000000000001</v>
      </c>
      <c r="I292" s="223"/>
      <c r="J292" s="224">
        <f>ROUND(I292*H292,2)</f>
        <v>0</v>
      </c>
      <c r="K292" s="220" t="s">
        <v>142</v>
      </c>
      <c r="L292" s="44"/>
      <c r="M292" s="225" t="s">
        <v>1</v>
      </c>
      <c r="N292" s="226" t="s">
        <v>44</v>
      </c>
      <c r="O292" s="91"/>
      <c r="P292" s="227">
        <f>O292*H292</f>
        <v>0</v>
      </c>
      <c r="Q292" s="227">
        <v>0.00123</v>
      </c>
      <c r="R292" s="227">
        <f>Q292*H292</f>
        <v>0.349074</v>
      </c>
      <c r="S292" s="227">
        <v>0</v>
      </c>
      <c r="T292" s="228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29" t="s">
        <v>143</v>
      </c>
      <c r="AT292" s="229" t="s">
        <v>138</v>
      </c>
      <c r="AU292" s="229" t="s">
        <v>144</v>
      </c>
      <c r="AY292" s="17" t="s">
        <v>135</v>
      </c>
      <c r="BE292" s="230">
        <f>IF(N292="základní",J292,0)</f>
        <v>0</v>
      </c>
      <c r="BF292" s="230">
        <f>IF(N292="snížená",J292,0)</f>
        <v>0</v>
      </c>
      <c r="BG292" s="230">
        <f>IF(N292="zákl. přenesená",J292,0)</f>
        <v>0</v>
      </c>
      <c r="BH292" s="230">
        <f>IF(N292="sníž. přenesená",J292,0)</f>
        <v>0</v>
      </c>
      <c r="BI292" s="230">
        <f>IF(N292="nulová",J292,0)</f>
        <v>0</v>
      </c>
      <c r="BJ292" s="17" t="s">
        <v>144</v>
      </c>
      <c r="BK292" s="230">
        <f>ROUND(I292*H292,2)</f>
        <v>0</v>
      </c>
      <c r="BL292" s="17" t="s">
        <v>143</v>
      </c>
      <c r="BM292" s="229" t="s">
        <v>385</v>
      </c>
    </row>
    <row r="293" s="2" customFormat="1">
      <c r="A293" s="38"/>
      <c r="B293" s="39"/>
      <c r="C293" s="40"/>
      <c r="D293" s="231" t="s">
        <v>146</v>
      </c>
      <c r="E293" s="40"/>
      <c r="F293" s="232" t="s">
        <v>386</v>
      </c>
      <c r="G293" s="40"/>
      <c r="H293" s="40"/>
      <c r="I293" s="233"/>
      <c r="J293" s="40"/>
      <c r="K293" s="40"/>
      <c r="L293" s="44"/>
      <c r="M293" s="234"/>
      <c r="N293" s="235"/>
      <c r="O293" s="91"/>
      <c r="P293" s="91"/>
      <c r="Q293" s="91"/>
      <c r="R293" s="91"/>
      <c r="S293" s="91"/>
      <c r="T293" s="92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T293" s="17" t="s">
        <v>146</v>
      </c>
      <c r="AU293" s="17" t="s">
        <v>144</v>
      </c>
    </row>
    <row r="294" s="2" customFormat="1">
      <c r="A294" s="38"/>
      <c r="B294" s="39"/>
      <c r="C294" s="40"/>
      <c r="D294" s="236" t="s">
        <v>148</v>
      </c>
      <c r="E294" s="40"/>
      <c r="F294" s="237" t="s">
        <v>387</v>
      </c>
      <c r="G294" s="40"/>
      <c r="H294" s="40"/>
      <c r="I294" s="233"/>
      <c r="J294" s="40"/>
      <c r="K294" s="40"/>
      <c r="L294" s="44"/>
      <c r="M294" s="234"/>
      <c r="N294" s="235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148</v>
      </c>
      <c r="AU294" s="17" t="s">
        <v>144</v>
      </c>
    </row>
    <row r="295" s="13" customFormat="1">
      <c r="A295" s="13"/>
      <c r="B295" s="238"/>
      <c r="C295" s="239"/>
      <c r="D295" s="231" t="s">
        <v>150</v>
      </c>
      <c r="E295" s="240" t="s">
        <v>1</v>
      </c>
      <c r="F295" s="241" t="s">
        <v>388</v>
      </c>
      <c r="G295" s="239"/>
      <c r="H295" s="242">
        <v>10.800000000000001</v>
      </c>
      <c r="I295" s="243"/>
      <c r="J295" s="239"/>
      <c r="K295" s="239"/>
      <c r="L295" s="244"/>
      <c r="M295" s="245"/>
      <c r="N295" s="246"/>
      <c r="O295" s="246"/>
      <c r="P295" s="246"/>
      <c r="Q295" s="246"/>
      <c r="R295" s="246"/>
      <c r="S295" s="246"/>
      <c r="T295" s="24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8" t="s">
        <v>150</v>
      </c>
      <c r="AU295" s="248" t="s">
        <v>144</v>
      </c>
      <c r="AV295" s="13" t="s">
        <v>144</v>
      </c>
      <c r="AW295" s="13" t="s">
        <v>33</v>
      </c>
      <c r="AX295" s="13" t="s">
        <v>78</v>
      </c>
      <c r="AY295" s="248" t="s">
        <v>135</v>
      </c>
    </row>
    <row r="296" s="13" customFormat="1">
      <c r="A296" s="13"/>
      <c r="B296" s="238"/>
      <c r="C296" s="239"/>
      <c r="D296" s="231" t="s">
        <v>150</v>
      </c>
      <c r="E296" s="240" t="s">
        <v>1</v>
      </c>
      <c r="F296" s="241" t="s">
        <v>389</v>
      </c>
      <c r="G296" s="239"/>
      <c r="H296" s="242">
        <v>10.800000000000001</v>
      </c>
      <c r="I296" s="243"/>
      <c r="J296" s="239"/>
      <c r="K296" s="239"/>
      <c r="L296" s="244"/>
      <c r="M296" s="245"/>
      <c r="N296" s="246"/>
      <c r="O296" s="246"/>
      <c r="P296" s="246"/>
      <c r="Q296" s="246"/>
      <c r="R296" s="246"/>
      <c r="S296" s="246"/>
      <c r="T296" s="247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8" t="s">
        <v>150</v>
      </c>
      <c r="AU296" s="248" t="s">
        <v>144</v>
      </c>
      <c r="AV296" s="13" t="s">
        <v>144</v>
      </c>
      <c r="AW296" s="13" t="s">
        <v>33</v>
      </c>
      <c r="AX296" s="13" t="s">
        <v>78</v>
      </c>
      <c r="AY296" s="248" t="s">
        <v>135</v>
      </c>
    </row>
    <row r="297" s="13" customFormat="1">
      <c r="A297" s="13"/>
      <c r="B297" s="238"/>
      <c r="C297" s="239"/>
      <c r="D297" s="231" t="s">
        <v>150</v>
      </c>
      <c r="E297" s="240" t="s">
        <v>1</v>
      </c>
      <c r="F297" s="241" t="s">
        <v>390</v>
      </c>
      <c r="G297" s="239"/>
      <c r="H297" s="242">
        <v>100.8</v>
      </c>
      <c r="I297" s="243"/>
      <c r="J297" s="239"/>
      <c r="K297" s="239"/>
      <c r="L297" s="244"/>
      <c r="M297" s="245"/>
      <c r="N297" s="246"/>
      <c r="O297" s="246"/>
      <c r="P297" s="246"/>
      <c r="Q297" s="246"/>
      <c r="R297" s="246"/>
      <c r="S297" s="246"/>
      <c r="T297" s="247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8" t="s">
        <v>150</v>
      </c>
      <c r="AU297" s="248" t="s">
        <v>144</v>
      </c>
      <c r="AV297" s="13" t="s">
        <v>144</v>
      </c>
      <c r="AW297" s="13" t="s">
        <v>33</v>
      </c>
      <c r="AX297" s="13" t="s">
        <v>78</v>
      </c>
      <c r="AY297" s="248" t="s">
        <v>135</v>
      </c>
    </row>
    <row r="298" s="13" customFormat="1">
      <c r="A298" s="13"/>
      <c r="B298" s="238"/>
      <c r="C298" s="239"/>
      <c r="D298" s="231" t="s">
        <v>150</v>
      </c>
      <c r="E298" s="240" t="s">
        <v>1</v>
      </c>
      <c r="F298" s="241" t="s">
        <v>391</v>
      </c>
      <c r="G298" s="239"/>
      <c r="H298" s="242">
        <v>14.4</v>
      </c>
      <c r="I298" s="243"/>
      <c r="J298" s="239"/>
      <c r="K298" s="239"/>
      <c r="L298" s="244"/>
      <c r="M298" s="245"/>
      <c r="N298" s="246"/>
      <c r="O298" s="246"/>
      <c r="P298" s="246"/>
      <c r="Q298" s="246"/>
      <c r="R298" s="246"/>
      <c r="S298" s="246"/>
      <c r="T298" s="247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8" t="s">
        <v>150</v>
      </c>
      <c r="AU298" s="248" t="s">
        <v>144</v>
      </c>
      <c r="AV298" s="13" t="s">
        <v>144</v>
      </c>
      <c r="AW298" s="13" t="s">
        <v>33</v>
      </c>
      <c r="AX298" s="13" t="s">
        <v>78</v>
      </c>
      <c r="AY298" s="248" t="s">
        <v>135</v>
      </c>
    </row>
    <row r="299" s="13" customFormat="1">
      <c r="A299" s="13"/>
      <c r="B299" s="238"/>
      <c r="C299" s="239"/>
      <c r="D299" s="231" t="s">
        <v>150</v>
      </c>
      <c r="E299" s="240" t="s">
        <v>1</v>
      </c>
      <c r="F299" s="241" t="s">
        <v>392</v>
      </c>
      <c r="G299" s="239"/>
      <c r="H299" s="242">
        <v>90</v>
      </c>
      <c r="I299" s="243"/>
      <c r="J299" s="239"/>
      <c r="K299" s="239"/>
      <c r="L299" s="244"/>
      <c r="M299" s="245"/>
      <c r="N299" s="246"/>
      <c r="O299" s="246"/>
      <c r="P299" s="246"/>
      <c r="Q299" s="246"/>
      <c r="R299" s="246"/>
      <c r="S299" s="246"/>
      <c r="T299" s="247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8" t="s">
        <v>150</v>
      </c>
      <c r="AU299" s="248" t="s">
        <v>144</v>
      </c>
      <c r="AV299" s="13" t="s">
        <v>144</v>
      </c>
      <c r="AW299" s="13" t="s">
        <v>33</v>
      </c>
      <c r="AX299" s="13" t="s">
        <v>78</v>
      </c>
      <c r="AY299" s="248" t="s">
        <v>135</v>
      </c>
    </row>
    <row r="300" s="13" customFormat="1">
      <c r="A300" s="13"/>
      <c r="B300" s="238"/>
      <c r="C300" s="239"/>
      <c r="D300" s="231" t="s">
        <v>150</v>
      </c>
      <c r="E300" s="240" t="s">
        <v>1</v>
      </c>
      <c r="F300" s="241" t="s">
        <v>393</v>
      </c>
      <c r="G300" s="239"/>
      <c r="H300" s="242">
        <v>28.800000000000001</v>
      </c>
      <c r="I300" s="243"/>
      <c r="J300" s="239"/>
      <c r="K300" s="239"/>
      <c r="L300" s="244"/>
      <c r="M300" s="245"/>
      <c r="N300" s="246"/>
      <c r="O300" s="246"/>
      <c r="P300" s="246"/>
      <c r="Q300" s="246"/>
      <c r="R300" s="246"/>
      <c r="S300" s="246"/>
      <c r="T300" s="24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8" t="s">
        <v>150</v>
      </c>
      <c r="AU300" s="248" t="s">
        <v>144</v>
      </c>
      <c r="AV300" s="13" t="s">
        <v>144</v>
      </c>
      <c r="AW300" s="13" t="s">
        <v>33</v>
      </c>
      <c r="AX300" s="13" t="s">
        <v>78</v>
      </c>
      <c r="AY300" s="248" t="s">
        <v>135</v>
      </c>
    </row>
    <row r="301" s="13" customFormat="1">
      <c r="A301" s="13"/>
      <c r="B301" s="238"/>
      <c r="C301" s="239"/>
      <c r="D301" s="231" t="s">
        <v>150</v>
      </c>
      <c r="E301" s="240" t="s">
        <v>1</v>
      </c>
      <c r="F301" s="241" t="s">
        <v>394</v>
      </c>
      <c r="G301" s="239"/>
      <c r="H301" s="242">
        <v>13.199999999999999</v>
      </c>
      <c r="I301" s="243"/>
      <c r="J301" s="239"/>
      <c r="K301" s="239"/>
      <c r="L301" s="244"/>
      <c r="M301" s="245"/>
      <c r="N301" s="246"/>
      <c r="O301" s="246"/>
      <c r="P301" s="246"/>
      <c r="Q301" s="246"/>
      <c r="R301" s="246"/>
      <c r="S301" s="246"/>
      <c r="T301" s="24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8" t="s">
        <v>150</v>
      </c>
      <c r="AU301" s="248" t="s">
        <v>144</v>
      </c>
      <c r="AV301" s="13" t="s">
        <v>144</v>
      </c>
      <c r="AW301" s="13" t="s">
        <v>33</v>
      </c>
      <c r="AX301" s="13" t="s">
        <v>78</v>
      </c>
      <c r="AY301" s="248" t="s">
        <v>135</v>
      </c>
    </row>
    <row r="302" s="13" customFormat="1">
      <c r="A302" s="13"/>
      <c r="B302" s="238"/>
      <c r="C302" s="239"/>
      <c r="D302" s="231" t="s">
        <v>150</v>
      </c>
      <c r="E302" s="240" t="s">
        <v>1</v>
      </c>
      <c r="F302" s="241" t="s">
        <v>395</v>
      </c>
      <c r="G302" s="239"/>
      <c r="H302" s="242">
        <v>15</v>
      </c>
      <c r="I302" s="243"/>
      <c r="J302" s="239"/>
      <c r="K302" s="239"/>
      <c r="L302" s="244"/>
      <c r="M302" s="245"/>
      <c r="N302" s="246"/>
      <c r="O302" s="246"/>
      <c r="P302" s="246"/>
      <c r="Q302" s="246"/>
      <c r="R302" s="246"/>
      <c r="S302" s="246"/>
      <c r="T302" s="247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8" t="s">
        <v>150</v>
      </c>
      <c r="AU302" s="248" t="s">
        <v>144</v>
      </c>
      <c r="AV302" s="13" t="s">
        <v>144</v>
      </c>
      <c r="AW302" s="13" t="s">
        <v>33</v>
      </c>
      <c r="AX302" s="13" t="s">
        <v>78</v>
      </c>
      <c r="AY302" s="248" t="s">
        <v>135</v>
      </c>
    </row>
    <row r="303" s="14" customFormat="1">
      <c r="A303" s="14"/>
      <c r="B303" s="249"/>
      <c r="C303" s="250"/>
      <c r="D303" s="231" t="s">
        <v>150</v>
      </c>
      <c r="E303" s="251" t="s">
        <v>1</v>
      </c>
      <c r="F303" s="252" t="s">
        <v>154</v>
      </c>
      <c r="G303" s="250"/>
      <c r="H303" s="253">
        <v>283.80000000000001</v>
      </c>
      <c r="I303" s="254"/>
      <c r="J303" s="250"/>
      <c r="K303" s="250"/>
      <c r="L303" s="255"/>
      <c r="M303" s="256"/>
      <c r="N303" s="257"/>
      <c r="O303" s="257"/>
      <c r="P303" s="257"/>
      <c r="Q303" s="257"/>
      <c r="R303" s="257"/>
      <c r="S303" s="257"/>
      <c r="T303" s="258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9" t="s">
        <v>150</v>
      </c>
      <c r="AU303" s="259" t="s">
        <v>144</v>
      </c>
      <c r="AV303" s="14" t="s">
        <v>143</v>
      </c>
      <c r="AW303" s="14" t="s">
        <v>33</v>
      </c>
      <c r="AX303" s="14" t="s">
        <v>86</v>
      </c>
      <c r="AY303" s="259" t="s">
        <v>135</v>
      </c>
    </row>
    <row r="304" s="2" customFormat="1" ht="21.75" customHeight="1">
      <c r="A304" s="38"/>
      <c r="B304" s="39"/>
      <c r="C304" s="260" t="s">
        <v>396</v>
      </c>
      <c r="D304" s="260" t="s">
        <v>220</v>
      </c>
      <c r="E304" s="261" t="s">
        <v>397</v>
      </c>
      <c r="F304" s="262" t="s">
        <v>398</v>
      </c>
      <c r="G304" s="263" t="s">
        <v>141</v>
      </c>
      <c r="H304" s="264">
        <v>45.600000000000001</v>
      </c>
      <c r="I304" s="265"/>
      <c r="J304" s="266">
        <f>ROUND(I304*H304,2)</f>
        <v>0</v>
      </c>
      <c r="K304" s="262" t="s">
        <v>142</v>
      </c>
      <c r="L304" s="267"/>
      <c r="M304" s="268" t="s">
        <v>1</v>
      </c>
      <c r="N304" s="269" t="s">
        <v>44</v>
      </c>
      <c r="O304" s="91"/>
      <c r="P304" s="227">
        <f>O304*H304</f>
        <v>0</v>
      </c>
      <c r="Q304" s="227">
        <v>0.00089999999999999998</v>
      </c>
      <c r="R304" s="227">
        <f>Q304*H304</f>
        <v>0.04104</v>
      </c>
      <c r="S304" s="227">
        <v>0</v>
      </c>
      <c r="T304" s="228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9" t="s">
        <v>223</v>
      </c>
      <c r="AT304" s="229" t="s">
        <v>220</v>
      </c>
      <c r="AU304" s="229" t="s">
        <v>144</v>
      </c>
      <c r="AY304" s="17" t="s">
        <v>135</v>
      </c>
      <c r="BE304" s="230">
        <f>IF(N304="základní",J304,0)</f>
        <v>0</v>
      </c>
      <c r="BF304" s="230">
        <f>IF(N304="snížená",J304,0)</f>
        <v>0</v>
      </c>
      <c r="BG304" s="230">
        <f>IF(N304="zákl. přenesená",J304,0)</f>
        <v>0</v>
      </c>
      <c r="BH304" s="230">
        <f>IF(N304="sníž. přenesená",J304,0)</f>
        <v>0</v>
      </c>
      <c r="BI304" s="230">
        <f>IF(N304="nulová",J304,0)</f>
        <v>0</v>
      </c>
      <c r="BJ304" s="17" t="s">
        <v>144</v>
      </c>
      <c r="BK304" s="230">
        <f>ROUND(I304*H304,2)</f>
        <v>0</v>
      </c>
      <c r="BL304" s="17" t="s">
        <v>143</v>
      </c>
      <c r="BM304" s="229" t="s">
        <v>399</v>
      </c>
    </row>
    <row r="305" s="2" customFormat="1">
      <c r="A305" s="38"/>
      <c r="B305" s="39"/>
      <c r="C305" s="40"/>
      <c r="D305" s="231" t="s">
        <v>146</v>
      </c>
      <c r="E305" s="40"/>
      <c r="F305" s="232" t="s">
        <v>400</v>
      </c>
      <c r="G305" s="40"/>
      <c r="H305" s="40"/>
      <c r="I305" s="233"/>
      <c r="J305" s="40"/>
      <c r="K305" s="40"/>
      <c r="L305" s="44"/>
      <c r="M305" s="234"/>
      <c r="N305" s="235"/>
      <c r="O305" s="91"/>
      <c r="P305" s="91"/>
      <c r="Q305" s="91"/>
      <c r="R305" s="91"/>
      <c r="S305" s="91"/>
      <c r="T305" s="92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146</v>
      </c>
      <c r="AU305" s="17" t="s">
        <v>144</v>
      </c>
    </row>
    <row r="306" s="13" customFormat="1">
      <c r="A306" s="13"/>
      <c r="B306" s="238"/>
      <c r="C306" s="239"/>
      <c r="D306" s="231" t="s">
        <v>150</v>
      </c>
      <c r="E306" s="240" t="s">
        <v>1</v>
      </c>
      <c r="F306" s="241" t="s">
        <v>401</v>
      </c>
      <c r="G306" s="239"/>
      <c r="H306" s="242">
        <v>45.600000000000001</v>
      </c>
      <c r="I306" s="243"/>
      <c r="J306" s="239"/>
      <c r="K306" s="239"/>
      <c r="L306" s="244"/>
      <c r="M306" s="245"/>
      <c r="N306" s="246"/>
      <c r="O306" s="246"/>
      <c r="P306" s="246"/>
      <c r="Q306" s="246"/>
      <c r="R306" s="246"/>
      <c r="S306" s="246"/>
      <c r="T306" s="247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8" t="s">
        <v>150</v>
      </c>
      <c r="AU306" s="248" t="s">
        <v>144</v>
      </c>
      <c r="AV306" s="13" t="s">
        <v>144</v>
      </c>
      <c r="AW306" s="13" t="s">
        <v>33</v>
      </c>
      <c r="AX306" s="13" t="s">
        <v>86</v>
      </c>
      <c r="AY306" s="248" t="s">
        <v>135</v>
      </c>
    </row>
    <row r="307" s="2" customFormat="1" ht="37.8" customHeight="1">
      <c r="A307" s="38"/>
      <c r="B307" s="39"/>
      <c r="C307" s="218" t="s">
        <v>402</v>
      </c>
      <c r="D307" s="218" t="s">
        <v>138</v>
      </c>
      <c r="E307" s="219" t="s">
        <v>403</v>
      </c>
      <c r="F307" s="220" t="s">
        <v>404</v>
      </c>
      <c r="G307" s="221" t="s">
        <v>286</v>
      </c>
      <c r="H307" s="222">
        <v>162.09999999999999</v>
      </c>
      <c r="I307" s="223"/>
      <c r="J307" s="224">
        <f>ROUND(I307*H307,2)</f>
        <v>0</v>
      </c>
      <c r="K307" s="220" t="s">
        <v>142</v>
      </c>
      <c r="L307" s="44"/>
      <c r="M307" s="225" t="s">
        <v>1</v>
      </c>
      <c r="N307" s="226" t="s">
        <v>44</v>
      </c>
      <c r="O307" s="91"/>
      <c r="P307" s="227">
        <f>O307*H307</f>
        <v>0</v>
      </c>
      <c r="Q307" s="227">
        <v>0.00131</v>
      </c>
      <c r="R307" s="227">
        <f>Q307*H307</f>
        <v>0.21235099999999998</v>
      </c>
      <c r="S307" s="227">
        <v>0</v>
      </c>
      <c r="T307" s="228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9" t="s">
        <v>143</v>
      </c>
      <c r="AT307" s="229" t="s">
        <v>138</v>
      </c>
      <c r="AU307" s="229" t="s">
        <v>144</v>
      </c>
      <c r="AY307" s="17" t="s">
        <v>135</v>
      </c>
      <c r="BE307" s="230">
        <f>IF(N307="základní",J307,0)</f>
        <v>0</v>
      </c>
      <c r="BF307" s="230">
        <f>IF(N307="snížená",J307,0)</f>
        <v>0</v>
      </c>
      <c r="BG307" s="230">
        <f>IF(N307="zákl. přenesená",J307,0)</f>
        <v>0</v>
      </c>
      <c r="BH307" s="230">
        <f>IF(N307="sníž. přenesená",J307,0)</f>
        <v>0</v>
      </c>
      <c r="BI307" s="230">
        <f>IF(N307="nulová",J307,0)</f>
        <v>0</v>
      </c>
      <c r="BJ307" s="17" t="s">
        <v>144</v>
      </c>
      <c r="BK307" s="230">
        <f>ROUND(I307*H307,2)</f>
        <v>0</v>
      </c>
      <c r="BL307" s="17" t="s">
        <v>143</v>
      </c>
      <c r="BM307" s="229" t="s">
        <v>405</v>
      </c>
    </row>
    <row r="308" s="2" customFormat="1">
      <c r="A308" s="38"/>
      <c r="B308" s="39"/>
      <c r="C308" s="40"/>
      <c r="D308" s="231" t="s">
        <v>146</v>
      </c>
      <c r="E308" s="40"/>
      <c r="F308" s="232" t="s">
        <v>406</v>
      </c>
      <c r="G308" s="40"/>
      <c r="H308" s="40"/>
      <c r="I308" s="233"/>
      <c r="J308" s="40"/>
      <c r="K308" s="40"/>
      <c r="L308" s="44"/>
      <c r="M308" s="234"/>
      <c r="N308" s="235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146</v>
      </c>
      <c r="AU308" s="17" t="s">
        <v>144</v>
      </c>
    </row>
    <row r="309" s="2" customFormat="1">
      <c r="A309" s="38"/>
      <c r="B309" s="39"/>
      <c r="C309" s="40"/>
      <c r="D309" s="236" t="s">
        <v>148</v>
      </c>
      <c r="E309" s="40"/>
      <c r="F309" s="237" t="s">
        <v>407</v>
      </c>
      <c r="G309" s="40"/>
      <c r="H309" s="40"/>
      <c r="I309" s="233"/>
      <c r="J309" s="40"/>
      <c r="K309" s="40"/>
      <c r="L309" s="44"/>
      <c r="M309" s="234"/>
      <c r="N309" s="235"/>
      <c r="O309" s="91"/>
      <c r="P309" s="91"/>
      <c r="Q309" s="91"/>
      <c r="R309" s="91"/>
      <c r="S309" s="91"/>
      <c r="T309" s="92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T309" s="17" t="s">
        <v>148</v>
      </c>
      <c r="AU309" s="17" t="s">
        <v>144</v>
      </c>
    </row>
    <row r="310" s="13" customFormat="1">
      <c r="A310" s="13"/>
      <c r="B310" s="238"/>
      <c r="C310" s="239"/>
      <c r="D310" s="231" t="s">
        <v>150</v>
      </c>
      <c r="E310" s="240" t="s">
        <v>1</v>
      </c>
      <c r="F310" s="241" t="s">
        <v>408</v>
      </c>
      <c r="G310" s="239"/>
      <c r="H310" s="242">
        <v>8.4000000000000004</v>
      </c>
      <c r="I310" s="243"/>
      <c r="J310" s="239"/>
      <c r="K310" s="239"/>
      <c r="L310" s="244"/>
      <c r="M310" s="245"/>
      <c r="N310" s="246"/>
      <c r="O310" s="246"/>
      <c r="P310" s="246"/>
      <c r="Q310" s="246"/>
      <c r="R310" s="246"/>
      <c r="S310" s="246"/>
      <c r="T310" s="247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8" t="s">
        <v>150</v>
      </c>
      <c r="AU310" s="248" t="s">
        <v>144</v>
      </c>
      <c r="AV310" s="13" t="s">
        <v>144</v>
      </c>
      <c r="AW310" s="13" t="s">
        <v>33</v>
      </c>
      <c r="AX310" s="13" t="s">
        <v>78</v>
      </c>
      <c r="AY310" s="248" t="s">
        <v>135</v>
      </c>
    </row>
    <row r="311" s="13" customFormat="1">
      <c r="A311" s="13"/>
      <c r="B311" s="238"/>
      <c r="C311" s="239"/>
      <c r="D311" s="231" t="s">
        <v>150</v>
      </c>
      <c r="E311" s="240" t="s">
        <v>1</v>
      </c>
      <c r="F311" s="241" t="s">
        <v>409</v>
      </c>
      <c r="G311" s="239"/>
      <c r="H311" s="242">
        <v>54.600000000000001</v>
      </c>
      <c r="I311" s="243"/>
      <c r="J311" s="239"/>
      <c r="K311" s="239"/>
      <c r="L311" s="244"/>
      <c r="M311" s="245"/>
      <c r="N311" s="246"/>
      <c r="O311" s="246"/>
      <c r="P311" s="246"/>
      <c r="Q311" s="246"/>
      <c r="R311" s="246"/>
      <c r="S311" s="246"/>
      <c r="T311" s="24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8" t="s">
        <v>150</v>
      </c>
      <c r="AU311" s="248" t="s">
        <v>144</v>
      </c>
      <c r="AV311" s="13" t="s">
        <v>144</v>
      </c>
      <c r="AW311" s="13" t="s">
        <v>33</v>
      </c>
      <c r="AX311" s="13" t="s">
        <v>78</v>
      </c>
      <c r="AY311" s="248" t="s">
        <v>135</v>
      </c>
    </row>
    <row r="312" s="13" customFormat="1">
      <c r="A312" s="13"/>
      <c r="B312" s="238"/>
      <c r="C312" s="239"/>
      <c r="D312" s="231" t="s">
        <v>150</v>
      </c>
      <c r="E312" s="240" t="s">
        <v>1</v>
      </c>
      <c r="F312" s="241" t="s">
        <v>410</v>
      </c>
      <c r="G312" s="239"/>
      <c r="H312" s="242">
        <v>63</v>
      </c>
      <c r="I312" s="243"/>
      <c r="J312" s="239"/>
      <c r="K312" s="239"/>
      <c r="L312" s="244"/>
      <c r="M312" s="245"/>
      <c r="N312" s="246"/>
      <c r="O312" s="246"/>
      <c r="P312" s="246"/>
      <c r="Q312" s="246"/>
      <c r="R312" s="246"/>
      <c r="S312" s="246"/>
      <c r="T312" s="247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8" t="s">
        <v>150</v>
      </c>
      <c r="AU312" s="248" t="s">
        <v>144</v>
      </c>
      <c r="AV312" s="13" t="s">
        <v>144</v>
      </c>
      <c r="AW312" s="13" t="s">
        <v>33</v>
      </c>
      <c r="AX312" s="13" t="s">
        <v>78</v>
      </c>
      <c r="AY312" s="248" t="s">
        <v>135</v>
      </c>
    </row>
    <row r="313" s="13" customFormat="1">
      <c r="A313" s="13"/>
      <c r="B313" s="238"/>
      <c r="C313" s="239"/>
      <c r="D313" s="231" t="s">
        <v>150</v>
      </c>
      <c r="E313" s="240" t="s">
        <v>1</v>
      </c>
      <c r="F313" s="241" t="s">
        <v>411</v>
      </c>
      <c r="G313" s="239"/>
      <c r="H313" s="242">
        <v>21.600000000000001</v>
      </c>
      <c r="I313" s="243"/>
      <c r="J313" s="239"/>
      <c r="K313" s="239"/>
      <c r="L313" s="244"/>
      <c r="M313" s="245"/>
      <c r="N313" s="246"/>
      <c r="O313" s="246"/>
      <c r="P313" s="246"/>
      <c r="Q313" s="246"/>
      <c r="R313" s="246"/>
      <c r="S313" s="246"/>
      <c r="T313" s="247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8" t="s">
        <v>150</v>
      </c>
      <c r="AU313" s="248" t="s">
        <v>144</v>
      </c>
      <c r="AV313" s="13" t="s">
        <v>144</v>
      </c>
      <c r="AW313" s="13" t="s">
        <v>33</v>
      </c>
      <c r="AX313" s="13" t="s">
        <v>78</v>
      </c>
      <c r="AY313" s="248" t="s">
        <v>135</v>
      </c>
    </row>
    <row r="314" s="13" customFormat="1">
      <c r="A314" s="13"/>
      <c r="B314" s="238"/>
      <c r="C314" s="239"/>
      <c r="D314" s="231" t="s">
        <v>150</v>
      </c>
      <c r="E314" s="240" t="s">
        <v>1</v>
      </c>
      <c r="F314" s="241" t="s">
        <v>412</v>
      </c>
      <c r="G314" s="239"/>
      <c r="H314" s="242">
        <v>4.5</v>
      </c>
      <c r="I314" s="243"/>
      <c r="J314" s="239"/>
      <c r="K314" s="239"/>
      <c r="L314" s="244"/>
      <c r="M314" s="245"/>
      <c r="N314" s="246"/>
      <c r="O314" s="246"/>
      <c r="P314" s="246"/>
      <c r="Q314" s="246"/>
      <c r="R314" s="246"/>
      <c r="S314" s="246"/>
      <c r="T314" s="247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8" t="s">
        <v>150</v>
      </c>
      <c r="AU314" s="248" t="s">
        <v>144</v>
      </c>
      <c r="AV314" s="13" t="s">
        <v>144</v>
      </c>
      <c r="AW314" s="13" t="s">
        <v>33</v>
      </c>
      <c r="AX314" s="13" t="s">
        <v>78</v>
      </c>
      <c r="AY314" s="248" t="s">
        <v>135</v>
      </c>
    </row>
    <row r="315" s="13" customFormat="1">
      <c r="A315" s="13"/>
      <c r="B315" s="238"/>
      <c r="C315" s="239"/>
      <c r="D315" s="231" t="s">
        <v>150</v>
      </c>
      <c r="E315" s="240" t="s">
        <v>1</v>
      </c>
      <c r="F315" s="241" t="s">
        <v>413</v>
      </c>
      <c r="G315" s="239"/>
      <c r="H315" s="242">
        <v>10</v>
      </c>
      <c r="I315" s="243"/>
      <c r="J315" s="239"/>
      <c r="K315" s="239"/>
      <c r="L315" s="244"/>
      <c r="M315" s="245"/>
      <c r="N315" s="246"/>
      <c r="O315" s="246"/>
      <c r="P315" s="246"/>
      <c r="Q315" s="246"/>
      <c r="R315" s="246"/>
      <c r="S315" s="246"/>
      <c r="T315" s="247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8" t="s">
        <v>150</v>
      </c>
      <c r="AU315" s="248" t="s">
        <v>144</v>
      </c>
      <c r="AV315" s="13" t="s">
        <v>144</v>
      </c>
      <c r="AW315" s="13" t="s">
        <v>33</v>
      </c>
      <c r="AX315" s="13" t="s">
        <v>78</v>
      </c>
      <c r="AY315" s="248" t="s">
        <v>135</v>
      </c>
    </row>
    <row r="316" s="14" customFormat="1">
      <c r="A316" s="14"/>
      <c r="B316" s="249"/>
      <c r="C316" s="250"/>
      <c r="D316" s="231" t="s">
        <v>150</v>
      </c>
      <c r="E316" s="251" t="s">
        <v>1</v>
      </c>
      <c r="F316" s="252" t="s">
        <v>154</v>
      </c>
      <c r="G316" s="250"/>
      <c r="H316" s="253">
        <v>162.09999999999999</v>
      </c>
      <c r="I316" s="254"/>
      <c r="J316" s="250"/>
      <c r="K316" s="250"/>
      <c r="L316" s="255"/>
      <c r="M316" s="256"/>
      <c r="N316" s="257"/>
      <c r="O316" s="257"/>
      <c r="P316" s="257"/>
      <c r="Q316" s="257"/>
      <c r="R316" s="257"/>
      <c r="S316" s="257"/>
      <c r="T316" s="258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9" t="s">
        <v>150</v>
      </c>
      <c r="AU316" s="259" t="s">
        <v>144</v>
      </c>
      <c r="AV316" s="14" t="s">
        <v>143</v>
      </c>
      <c r="AW316" s="14" t="s">
        <v>33</v>
      </c>
      <c r="AX316" s="14" t="s">
        <v>86</v>
      </c>
      <c r="AY316" s="259" t="s">
        <v>135</v>
      </c>
    </row>
    <row r="317" s="2" customFormat="1" ht="21.75" customHeight="1">
      <c r="A317" s="38"/>
      <c r="B317" s="39"/>
      <c r="C317" s="260" t="s">
        <v>414</v>
      </c>
      <c r="D317" s="260" t="s">
        <v>220</v>
      </c>
      <c r="E317" s="261" t="s">
        <v>397</v>
      </c>
      <c r="F317" s="262" t="s">
        <v>398</v>
      </c>
      <c r="G317" s="263" t="s">
        <v>141</v>
      </c>
      <c r="H317" s="264">
        <v>49.5</v>
      </c>
      <c r="I317" s="265"/>
      <c r="J317" s="266">
        <f>ROUND(I317*H317,2)</f>
        <v>0</v>
      </c>
      <c r="K317" s="262" t="s">
        <v>142</v>
      </c>
      <c r="L317" s="267"/>
      <c r="M317" s="268" t="s">
        <v>1</v>
      </c>
      <c r="N317" s="269" t="s">
        <v>44</v>
      </c>
      <c r="O317" s="91"/>
      <c r="P317" s="227">
        <f>O317*H317</f>
        <v>0</v>
      </c>
      <c r="Q317" s="227">
        <v>0.00089999999999999998</v>
      </c>
      <c r="R317" s="227">
        <f>Q317*H317</f>
        <v>0.044549999999999999</v>
      </c>
      <c r="S317" s="227">
        <v>0</v>
      </c>
      <c r="T317" s="228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9" t="s">
        <v>223</v>
      </c>
      <c r="AT317" s="229" t="s">
        <v>220</v>
      </c>
      <c r="AU317" s="229" t="s">
        <v>144</v>
      </c>
      <c r="AY317" s="17" t="s">
        <v>135</v>
      </c>
      <c r="BE317" s="230">
        <f>IF(N317="základní",J317,0)</f>
        <v>0</v>
      </c>
      <c r="BF317" s="230">
        <f>IF(N317="snížená",J317,0)</f>
        <v>0</v>
      </c>
      <c r="BG317" s="230">
        <f>IF(N317="zákl. přenesená",J317,0)</f>
        <v>0</v>
      </c>
      <c r="BH317" s="230">
        <f>IF(N317="sníž. přenesená",J317,0)</f>
        <v>0</v>
      </c>
      <c r="BI317" s="230">
        <f>IF(N317="nulová",J317,0)</f>
        <v>0</v>
      </c>
      <c r="BJ317" s="17" t="s">
        <v>144</v>
      </c>
      <c r="BK317" s="230">
        <f>ROUND(I317*H317,2)</f>
        <v>0</v>
      </c>
      <c r="BL317" s="17" t="s">
        <v>143</v>
      </c>
      <c r="BM317" s="229" t="s">
        <v>415</v>
      </c>
    </row>
    <row r="318" s="2" customFormat="1">
      <c r="A318" s="38"/>
      <c r="B318" s="39"/>
      <c r="C318" s="40"/>
      <c r="D318" s="231" t="s">
        <v>146</v>
      </c>
      <c r="E318" s="40"/>
      <c r="F318" s="232" t="s">
        <v>400</v>
      </c>
      <c r="G318" s="40"/>
      <c r="H318" s="40"/>
      <c r="I318" s="233"/>
      <c r="J318" s="40"/>
      <c r="K318" s="40"/>
      <c r="L318" s="44"/>
      <c r="M318" s="234"/>
      <c r="N318" s="235"/>
      <c r="O318" s="91"/>
      <c r="P318" s="91"/>
      <c r="Q318" s="91"/>
      <c r="R318" s="91"/>
      <c r="S318" s="91"/>
      <c r="T318" s="92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146</v>
      </c>
      <c r="AU318" s="17" t="s">
        <v>144</v>
      </c>
    </row>
    <row r="319" s="13" customFormat="1">
      <c r="A319" s="13"/>
      <c r="B319" s="238"/>
      <c r="C319" s="239"/>
      <c r="D319" s="231" t="s">
        <v>150</v>
      </c>
      <c r="E319" s="240" t="s">
        <v>1</v>
      </c>
      <c r="F319" s="241" t="s">
        <v>416</v>
      </c>
      <c r="G319" s="239"/>
      <c r="H319" s="242">
        <v>49.5</v>
      </c>
      <c r="I319" s="243"/>
      <c r="J319" s="239"/>
      <c r="K319" s="239"/>
      <c r="L319" s="244"/>
      <c r="M319" s="245"/>
      <c r="N319" s="246"/>
      <c r="O319" s="246"/>
      <c r="P319" s="246"/>
      <c r="Q319" s="246"/>
      <c r="R319" s="246"/>
      <c r="S319" s="246"/>
      <c r="T319" s="247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8" t="s">
        <v>150</v>
      </c>
      <c r="AU319" s="248" t="s">
        <v>144</v>
      </c>
      <c r="AV319" s="13" t="s">
        <v>144</v>
      </c>
      <c r="AW319" s="13" t="s">
        <v>33</v>
      </c>
      <c r="AX319" s="13" t="s">
        <v>86</v>
      </c>
      <c r="AY319" s="248" t="s">
        <v>135</v>
      </c>
    </row>
    <row r="320" s="2" customFormat="1" ht="37.8" customHeight="1">
      <c r="A320" s="38"/>
      <c r="B320" s="39"/>
      <c r="C320" s="218" t="s">
        <v>417</v>
      </c>
      <c r="D320" s="218" t="s">
        <v>138</v>
      </c>
      <c r="E320" s="219" t="s">
        <v>418</v>
      </c>
      <c r="F320" s="220" t="s">
        <v>419</v>
      </c>
      <c r="G320" s="221" t="s">
        <v>286</v>
      </c>
      <c r="H320" s="222">
        <v>147.90000000000001</v>
      </c>
      <c r="I320" s="223"/>
      <c r="J320" s="224">
        <f>ROUND(I320*H320,2)</f>
        <v>0</v>
      </c>
      <c r="K320" s="220" t="s">
        <v>142</v>
      </c>
      <c r="L320" s="44"/>
      <c r="M320" s="225" t="s">
        <v>1</v>
      </c>
      <c r="N320" s="226" t="s">
        <v>44</v>
      </c>
      <c r="O320" s="91"/>
      <c r="P320" s="227">
        <f>O320*H320</f>
        <v>0</v>
      </c>
      <c r="Q320" s="227">
        <v>0.00147</v>
      </c>
      <c r="R320" s="227">
        <f>Q320*H320</f>
        <v>0.217413</v>
      </c>
      <c r="S320" s="227">
        <v>0</v>
      </c>
      <c r="T320" s="228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9" t="s">
        <v>143</v>
      </c>
      <c r="AT320" s="229" t="s">
        <v>138</v>
      </c>
      <c r="AU320" s="229" t="s">
        <v>144</v>
      </c>
      <c r="AY320" s="17" t="s">
        <v>135</v>
      </c>
      <c r="BE320" s="230">
        <f>IF(N320="základní",J320,0)</f>
        <v>0</v>
      </c>
      <c r="BF320" s="230">
        <f>IF(N320="snížená",J320,0)</f>
        <v>0</v>
      </c>
      <c r="BG320" s="230">
        <f>IF(N320="zákl. přenesená",J320,0)</f>
        <v>0</v>
      </c>
      <c r="BH320" s="230">
        <f>IF(N320="sníž. přenesená",J320,0)</f>
        <v>0</v>
      </c>
      <c r="BI320" s="230">
        <f>IF(N320="nulová",J320,0)</f>
        <v>0</v>
      </c>
      <c r="BJ320" s="17" t="s">
        <v>144</v>
      </c>
      <c r="BK320" s="230">
        <f>ROUND(I320*H320,2)</f>
        <v>0</v>
      </c>
      <c r="BL320" s="17" t="s">
        <v>143</v>
      </c>
      <c r="BM320" s="229" t="s">
        <v>420</v>
      </c>
    </row>
    <row r="321" s="2" customFormat="1">
      <c r="A321" s="38"/>
      <c r="B321" s="39"/>
      <c r="C321" s="40"/>
      <c r="D321" s="231" t="s">
        <v>146</v>
      </c>
      <c r="E321" s="40"/>
      <c r="F321" s="232" t="s">
        <v>421</v>
      </c>
      <c r="G321" s="40"/>
      <c r="H321" s="40"/>
      <c r="I321" s="233"/>
      <c r="J321" s="40"/>
      <c r="K321" s="40"/>
      <c r="L321" s="44"/>
      <c r="M321" s="234"/>
      <c r="N321" s="235"/>
      <c r="O321" s="91"/>
      <c r="P321" s="91"/>
      <c r="Q321" s="91"/>
      <c r="R321" s="91"/>
      <c r="S321" s="91"/>
      <c r="T321" s="92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146</v>
      </c>
      <c r="AU321" s="17" t="s">
        <v>144</v>
      </c>
    </row>
    <row r="322" s="2" customFormat="1">
      <c r="A322" s="38"/>
      <c r="B322" s="39"/>
      <c r="C322" s="40"/>
      <c r="D322" s="236" t="s">
        <v>148</v>
      </c>
      <c r="E322" s="40"/>
      <c r="F322" s="237" t="s">
        <v>422</v>
      </c>
      <c r="G322" s="40"/>
      <c r="H322" s="40"/>
      <c r="I322" s="233"/>
      <c r="J322" s="40"/>
      <c r="K322" s="40"/>
      <c r="L322" s="44"/>
      <c r="M322" s="234"/>
      <c r="N322" s="235"/>
      <c r="O322" s="91"/>
      <c r="P322" s="91"/>
      <c r="Q322" s="91"/>
      <c r="R322" s="91"/>
      <c r="S322" s="91"/>
      <c r="T322" s="92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148</v>
      </c>
      <c r="AU322" s="17" t="s">
        <v>144</v>
      </c>
    </row>
    <row r="323" s="13" customFormat="1">
      <c r="A323" s="13"/>
      <c r="B323" s="238"/>
      <c r="C323" s="239"/>
      <c r="D323" s="231" t="s">
        <v>150</v>
      </c>
      <c r="E323" s="240" t="s">
        <v>1</v>
      </c>
      <c r="F323" s="241" t="s">
        <v>423</v>
      </c>
      <c r="G323" s="239"/>
      <c r="H323" s="242">
        <v>48.600000000000001</v>
      </c>
      <c r="I323" s="243"/>
      <c r="J323" s="239"/>
      <c r="K323" s="239"/>
      <c r="L323" s="244"/>
      <c r="M323" s="245"/>
      <c r="N323" s="246"/>
      <c r="O323" s="246"/>
      <c r="P323" s="246"/>
      <c r="Q323" s="246"/>
      <c r="R323" s="246"/>
      <c r="S323" s="246"/>
      <c r="T323" s="247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8" t="s">
        <v>150</v>
      </c>
      <c r="AU323" s="248" t="s">
        <v>144</v>
      </c>
      <c r="AV323" s="13" t="s">
        <v>144</v>
      </c>
      <c r="AW323" s="13" t="s">
        <v>33</v>
      </c>
      <c r="AX323" s="13" t="s">
        <v>78</v>
      </c>
      <c r="AY323" s="248" t="s">
        <v>135</v>
      </c>
    </row>
    <row r="324" s="13" customFormat="1">
      <c r="A324" s="13"/>
      <c r="B324" s="238"/>
      <c r="C324" s="239"/>
      <c r="D324" s="231" t="s">
        <v>150</v>
      </c>
      <c r="E324" s="240" t="s">
        <v>1</v>
      </c>
      <c r="F324" s="241" t="s">
        <v>424</v>
      </c>
      <c r="G324" s="239"/>
      <c r="H324" s="242">
        <v>7.7999999999999998</v>
      </c>
      <c r="I324" s="243"/>
      <c r="J324" s="239"/>
      <c r="K324" s="239"/>
      <c r="L324" s="244"/>
      <c r="M324" s="245"/>
      <c r="N324" s="246"/>
      <c r="O324" s="246"/>
      <c r="P324" s="246"/>
      <c r="Q324" s="246"/>
      <c r="R324" s="246"/>
      <c r="S324" s="246"/>
      <c r="T324" s="247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8" t="s">
        <v>150</v>
      </c>
      <c r="AU324" s="248" t="s">
        <v>144</v>
      </c>
      <c r="AV324" s="13" t="s">
        <v>144</v>
      </c>
      <c r="AW324" s="13" t="s">
        <v>33</v>
      </c>
      <c r="AX324" s="13" t="s">
        <v>78</v>
      </c>
      <c r="AY324" s="248" t="s">
        <v>135</v>
      </c>
    </row>
    <row r="325" s="13" customFormat="1">
      <c r="A325" s="13"/>
      <c r="B325" s="238"/>
      <c r="C325" s="239"/>
      <c r="D325" s="231" t="s">
        <v>150</v>
      </c>
      <c r="E325" s="240" t="s">
        <v>1</v>
      </c>
      <c r="F325" s="241" t="s">
        <v>425</v>
      </c>
      <c r="G325" s="239"/>
      <c r="H325" s="242">
        <v>10.199999999999999</v>
      </c>
      <c r="I325" s="243"/>
      <c r="J325" s="239"/>
      <c r="K325" s="239"/>
      <c r="L325" s="244"/>
      <c r="M325" s="245"/>
      <c r="N325" s="246"/>
      <c r="O325" s="246"/>
      <c r="P325" s="246"/>
      <c r="Q325" s="246"/>
      <c r="R325" s="246"/>
      <c r="S325" s="246"/>
      <c r="T325" s="247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8" t="s">
        <v>150</v>
      </c>
      <c r="AU325" s="248" t="s">
        <v>144</v>
      </c>
      <c r="AV325" s="13" t="s">
        <v>144</v>
      </c>
      <c r="AW325" s="13" t="s">
        <v>33</v>
      </c>
      <c r="AX325" s="13" t="s">
        <v>78</v>
      </c>
      <c r="AY325" s="248" t="s">
        <v>135</v>
      </c>
    </row>
    <row r="326" s="13" customFormat="1">
      <c r="A326" s="13"/>
      <c r="B326" s="238"/>
      <c r="C326" s="239"/>
      <c r="D326" s="231" t="s">
        <v>150</v>
      </c>
      <c r="E326" s="240" t="s">
        <v>1</v>
      </c>
      <c r="F326" s="241" t="s">
        <v>426</v>
      </c>
      <c r="G326" s="239"/>
      <c r="H326" s="242">
        <v>63</v>
      </c>
      <c r="I326" s="243"/>
      <c r="J326" s="239"/>
      <c r="K326" s="239"/>
      <c r="L326" s="244"/>
      <c r="M326" s="245"/>
      <c r="N326" s="246"/>
      <c r="O326" s="246"/>
      <c r="P326" s="246"/>
      <c r="Q326" s="246"/>
      <c r="R326" s="246"/>
      <c r="S326" s="246"/>
      <c r="T326" s="247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8" t="s">
        <v>150</v>
      </c>
      <c r="AU326" s="248" t="s">
        <v>144</v>
      </c>
      <c r="AV326" s="13" t="s">
        <v>144</v>
      </c>
      <c r="AW326" s="13" t="s">
        <v>33</v>
      </c>
      <c r="AX326" s="13" t="s">
        <v>78</v>
      </c>
      <c r="AY326" s="248" t="s">
        <v>135</v>
      </c>
    </row>
    <row r="327" s="13" customFormat="1">
      <c r="A327" s="13"/>
      <c r="B327" s="238"/>
      <c r="C327" s="239"/>
      <c r="D327" s="231" t="s">
        <v>150</v>
      </c>
      <c r="E327" s="240" t="s">
        <v>1</v>
      </c>
      <c r="F327" s="241" t="s">
        <v>427</v>
      </c>
      <c r="G327" s="239"/>
      <c r="H327" s="242">
        <v>10.199999999999999</v>
      </c>
      <c r="I327" s="243"/>
      <c r="J327" s="239"/>
      <c r="K327" s="239"/>
      <c r="L327" s="244"/>
      <c r="M327" s="245"/>
      <c r="N327" s="246"/>
      <c r="O327" s="246"/>
      <c r="P327" s="246"/>
      <c r="Q327" s="246"/>
      <c r="R327" s="246"/>
      <c r="S327" s="246"/>
      <c r="T327" s="247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8" t="s">
        <v>150</v>
      </c>
      <c r="AU327" s="248" t="s">
        <v>144</v>
      </c>
      <c r="AV327" s="13" t="s">
        <v>144</v>
      </c>
      <c r="AW327" s="13" t="s">
        <v>33</v>
      </c>
      <c r="AX327" s="13" t="s">
        <v>78</v>
      </c>
      <c r="AY327" s="248" t="s">
        <v>135</v>
      </c>
    </row>
    <row r="328" s="13" customFormat="1">
      <c r="A328" s="13"/>
      <c r="B328" s="238"/>
      <c r="C328" s="239"/>
      <c r="D328" s="231" t="s">
        <v>150</v>
      </c>
      <c r="E328" s="240" t="s">
        <v>1</v>
      </c>
      <c r="F328" s="241" t="s">
        <v>428</v>
      </c>
      <c r="G328" s="239"/>
      <c r="H328" s="242">
        <v>8.0999999999999996</v>
      </c>
      <c r="I328" s="243"/>
      <c r="J328" s="239"/>
      <c r="K328" s="239"/>
      <c r="L328" s="244"/>
      <c r="M328" s="245"/>
      <c r="N328" s="246"/>
      <c r="O328" s="246"/>
      <c r="P328" s="246"/>
      <c r="Q328" s="246"/>
      <c r="R328" s="246"/>
      <c r="S328" s="246"/>
      <c r="T328" s="247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8" t="s">
        <v>150</v>
      </c>
      <c r="AU328" s="248" t="s">
        <v>144</v>
      </c>
      <c r="AV328" s="13" t="s">
        <v>144</v>
      </c>
      <c r="AW328" s="13" t="s">
        <v>33</v>
      </c>
      <c r="AX328" s="13" t="s">
        <v>78</v>
      </c>
      <c r="AY328" s="248" t="s">
        <v>135</v>
      </c>
    </row>
    <row r="329" s="14" customFormat="1">
      <c r="A329" s="14"/>
      <c r="B329" s="249"/>
      <c r="C329" s="250"/>
      <c r="D329" s="231" t="s">
        <v>150</v>
      </c>
      <c r="E329" s="251" t="s">
        <v>1</v>
      </c>
      <c r="F329" s="252" t="s">
        <v>154</v>
      </c>
      <c r="G329" s="250"/>
      <c r="H329" s="253">
        <v>147.90000000000001</v>
      </c>
      <c r="I329" s="254"/>
      <c r="J329" s="250"/>
      <c r="K329" s="250"/>
      <c r="L329" s="255"/>
      <c r="M329" s="256"/>
      <c r="N329" s="257"/>
      <c r="O329" s="257"/>
      <c r="P329" s="257"/>
      <c r="Q329" s="257"/>
      <c r="R329" s="257"/>
      <c r="S329" s="257"/>
      <c r="T329" s="258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9" t="s">
        <v>150</v>
      </c>
      <c r="AU329" s="259" t="s">
        <v>144</v>
      </c>
      <c r="AV329" s="14" t="s">
        <v>143</v>
      </c>
      <c r="AW329" s="14" t="s">
        <v>33</v>
      </c>
      <c r="AX329" s="14" t="s">
        <v>86</v>
      </c>
      <c r="AY329" s="259" t="s">
        <v>135</v>
      </c>
    </row>
    <row r="330" s="2" customFormat="1" ht="24.15" customHeight="1">
      <c r="A330" s="38"/>
      <c r="B330" s="39"/>
      <c r="C330" s="218" t="s">
        <v>429</v>
      </c>
      <c r="D330" s="218" t="s">
        <v>138</v>
      </c>
      <c r="E330" s="219" t="s">
        <v>430</v>
      </c>
      <c r="F330" s="220" t="s">
        <v>431</v>
      </c>
      <c r="G330" s="221" t="s">
        <v>141</v>
      </c>
      <c r="H330" s="222">
        <v>21.567</v>
      </c>
      <c r="I330" s="223"/>
      <c r="J330" s="224">
        <f>ROUND(I330*H330,2)</f>
        <v>0</v>
      </c>
      <c r="K330" s="220" t="s">
        <v>1</v>
      </c>
      <c r="L330" s="44"/>
      <c r="M330" s="225" t="s">
        <v>1</v>
      </c>
      <c r="N330" s="226" t="s">
        <v>44</v>
      </c>
      <c r="O330" s="91"/>
      <c r="P330" s="227">
        <f>O330*H330</f>
        <v>0</v>
      </c>
      <c r="Q330" s="227">
        <v>0.0061000000000000004</v>
      </c>
      <c r="R330" s="227">
        <f>Q330*H330</f>
        <v>0.1315587</v>
      </c>
      <c r="S330" s="227">
        <v>0</v>
      </c>
      <c r="T330" s="228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29" t="s">
        <v>143</v>
      </c>
      <c r="AT330" s="229" t="s">
        <v>138</v>
      </c>
      <c r="AU330" s="229" t="s">
        <v>144</v>
      </c>
      <c r="AY330" s="17" t="s">
        <v>135</v>
      </c>
      <c r="BE330" s="230">
        <f>IF(N330="základní",J330,0)</f>
        <v>0</v>
      </c>
      <c r="BF330" s="230">
        <f>IF(N330="snížená",J330,0)</f>
        <v>0</v>
      </c>
      <c r="BG330" s="230">
        <f>IF(N330="zákl. přenesená",J330,0)</f>
        <v>0</v>
      </c>
      <c r="BH330" s="230">
        <f>IF(N330="sníž. přenesená",J330,0)</f>
        <v>0</v>
      </c>
      <c r="BI330" s="230">
        <f>IF(N330="nulová",J330,0)</f>
        <v>0</v>
      </c>
      <c r="BJ330" s="17" t="s">
        <v>144</v>
      </c>
      <c r="BK330" s="230">
        <f>ROUND(I330*H330,2)</f>
        <v>0</v>
      </c>
      <c r="BL330" s="17" t="s">
        <v>143</v>
      </c>
      <c r="BM330" s="229" t="s">
        <v>432</v>
      </c>
    </row>
    <row r="331" s="2" customFormat="1">
      <c r="A331" s="38"/>
      <c r="B331" s="39"/>
      <c r="C331" s="40"/>
      <c r="D331" s="231" t="s">
        <v>146</v>
      </c>
      <c r="E331" s="40"/>
      <c r="F331" s="232" t="s">
        <v>433</v>
      </c>
      <c r="G331" s="40"/>
      <c r="H331" s="40"/>
      <c r="I331" s="233"/>
      <c r="J331" s="40"/>
      <c r="K331" s="40"/>
      <c r="L331" s="44"/>
      <c r="M331" s="234"/>
      <c r="N331" s="235"/>
      <c r="O331" s="91"/>
      <c r="P331" s="91"/>
      <c r="Q331" s="91"/>
      <c r="R331" s="91"/>
      <c r="S331" s="91"/>
      <c r="T331" s="92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146</v>
      </c>
      <c r="AU331" s="17" t="s">
        <v>144</v>
      </c>
    </row>
    <row r="332" s="13" customFormat="1">
      <c r="A332" s="13"/>
      <c r="B332" s="238"/>
      <c r="C332" s="239"/>
      <c r="D332" s="231" t="s">
        <v>150</v>
      </c>
      <c r="E332" s="240" t="s">
        <v>1</v>
      </c>
      <c r="F332" s="241" t="s">
        <v>434</v>
      </c>
      <c r="G332" s="239"/>
      <c r="H332" s="242">
        <v>3.2549999999999999</v>
      </c>
      <c r="I332" s="243"/>
      <c r="J332" s="239"/>
      <c r="K332" s="239"/>
      <c r="L332" s="244"/>
      <c r="M332" s="245"/>
      <c r="N332" s="246"/>
      <c r="O332" s="246"/>
      <c r="P332" s="246"/>
      <c r="Q332" s="246"/>
      <c r="R332" s="246"/>
      <c r="S332" s="246"/>
      <c r="T332" s="247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8" t="s">
        <v>150</v>
      </c>
      <c r="AU332" s="248" t="s">
        <v>144</v>
      </c>
      <c r="AV332" s="13" t="s">
        <v>144</v>
      </c>
      <c r="AW332" s="13" t="s">
        <v>33</v>
      </c>
      <c r="AX332" s="13" t="s">
        <v>78</v>
      </c>
      <c r="AY332" s="248" t="s">
        <v>135</v>
      </c>
    </row>
    <row r="333" s="13" customFormat="1">
      <c r="A333" s="13"/>
      <c r="B333" s="238"/>
      <c r="C333" s="239"/>
      <c r="D333" s="231" t="s">
        <v>150</v>
      </c>
      <c r="E333" s="240" t="s">
        <v>1</v>
      </c>
      <c r="F333" s="241" t="s">
        <v>435</v>
      </c>
      <c r="G333" s="239"/>
      <c r="H333" s="242">
        <v>16.212</v>
      </c>
      <c r="I333" s="243"/>
      <c r="J333" s="239"/>
      <c r="K333" s="239"/>
      <c r="L333" s="244"/>
      <c r="M333" s="245"/>
      <c r="N333" s="246"/>
      <c r="O333" s="246"/>
      <c r="P333" s="246"/>
      <c r="Q333" s="246"/>
      <c r="R333" s="246"/>
      <c r="S333" s="246"/>
      <c r="T333" s="247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8" t="s">
        <v>150</v>
      </c>
      <c r="AU333" s="248" t="s">
        <v>144</v>
      </c>
      <c r="AV333" s="13" t="s">
        <v>144</v>
      </c>
      <c r="AW333" s="13" t="s">
        <v>33</v>
      </c>
      <c r="AX333" s="13" t="s">
        <v>78</v>
      </c>
      <c r="AY333" s="248" t="s">
        <v>135</v>
      </c>
    </row>
    <row r="334" s="13" customFormat="1">
      <c r="A334" s="13"/>
      <c r="B334" s="238"/>
      <c r="C334" s="239"/>
      <c r="D334" s="231" t="s">
        <v>150</v>
      </c>
      <c r="E334" s="240" t="s">
        <v>1</v>
      </c>
      <c r="F334" s="241" t="s">
        <v>436</v>
      </c>
      <c r="G334" s="239"/>
      <c r="H334" s="242">
        <v>2.1000000000000001</v>
      </c>
      <c r="I334" s="243"/>
      <c r="J334" s="239"/>
      <c r="K334" s="239"/>
      <c r="L334" s="244"/>
      <c r="M334" s="245"/>
      <c r="N334" s="246"/>
      <c r="O334" s="246"/>
      <c r="P334" s="246"/>
      <c r="Q334" s="246"/>
      <c r="R334" s="246"/>
      <c r="S334" s="246"/>
      <c r="T334" s="247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8" t="s">
        <v>150</v>
      </c>
      <c r="AU334" s="248" t="s">
        <v>144</v>
      </c>
      <c r="AV334" s="13" t="s">
        <v>144</v>
      </c>
      <c r="AW334" s="13" t="s">
        <v>33</v>
      </c>
      <c r="AX334" s="13" t="s">
        <v>78</v>
      </c>
      <c r="AY334" s="248" t="s">
        <v>135</v>
      </c>
    </row>
    <row r="335" s="14" customFormat="1">
      <c r="A335" s="14"/>
      <c r="B335" s="249"/>
      <c r="C335" s="250"/>
      <c r="D335" s="231" t="s">
        <v>150</v>
      </c>
      <c r="E335" s="251" t="s">
        <v>1</v>
      </c>
      <c r="F335" s="252" t="s">
        <v>154</v>
      </c>
      <c r="G335" s="250"/>
      <c r="H335" s="253">
        <v>21.567</v>
      </c>
      <c r="I335" s="254"/>
      <c r="J335" s="250"/>
      <c r="K335" s="250"/>
      <c r="L335" s="255"/>
      <c r="M335" s="256"/>
      <c r="N335" s="257"/>
      <c r="O335" s="257"/>
      <c r="P335" s="257"/>
      <c r="Q335" s="257"/>
      <c r="R335" s="257"/>
      <c r="S335" s="257"/>
      <c r="T335" s="258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9" t="s">
        <v>150</v>
      </c>
      <c r="AU335" s="259" t="s">
        <v>144</v>
      </c>
      <c r="AV335" s="14" t="s">
        <v>143</v>
      </c>
      <c r="AW335" s="14" t="s">
        <v>33</v>
      </c>
      <c r="AX335" s="14" t="s">
        <v>86</v>
      </c>
      <c r="AY335" s="259" t="s">
        <v>135</v>
      </c>
    </row>
    <row r="336" s="2" customFormat="1" ht="24.15" customHeight="1">
      <c r="A336" s="38"/>
      <c r="B336" s="39"/>
      <c r="C336" s="218" t="s">
        <v>437</v>
      </c>
      <c r="D336" s="218" t="s">
        <v>138</v>
      </c>
      <c r="E336" s="219" t="s">
        <v>438</v>
      </c>
      <c r="F336" s="220" t="s">
        <v>439</v>
      </c>
      <c r="G336" s="221" t="s">
        <v>141</v>
      </c>
      <c r="H336" s="222">
        <v>992.91499999999996</v>
      </c>
      <c r="I336" s="223"/>
      <c r="J336" s="224">
        <f>ROUND(I336*H336,2)</f>
        <v>0</v>
      </c>
      <c r="K336" s="220" t="s">
        <v>142</v>
      </c>
      <c r="L336" s="44"/>
      <c r="M336" s="225" t="s">
        <v>1</v>
      </c>
      <c r="N336" s="226" t="s">
        <v>44</v>
      </c>
      <c r="O336" s="91"/>
      <c r="P336" s="227">
        <f>O336*H336</f>
        <v>0</v>
      </c>
      <c r="Q336" s="227">
        <v>0.00363</v>
      </c>
      <c r="R336" s="227">
        <f>Q336*H336</f>
        <v>3.6042814499999998</v>
      </c>
      <c r="S336" s="227">
        <v>0</v>
      </c>
      <c r="T336" s="228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29" t="s">
        <v>143</v>
      </c>
      <c r="AT336" s="229" t="s">
        <v>138</v>
      </c>
      <c r="AU336" s="229" t="s">
        <v>144</v>
      </c>
      <c r="AY336" s="17" t="s">
        <v>135</v>
      </c>
      <c r="BE336" s="230">
        <f>IF(N336="základní",J336,0)</f>
        <v>0</v>
      </c>
      <c r="BF336" s="230">
        <f>IF(N336="snížená",J336,0)</f>
        <v>0</v>
      </c>
      <c r="BG336" s="230">
        <f>IF(N336="zákl. přenesená",J336,0)</f>
        <v>0</v>
      </c>
      <c r="BH336" s="230">
        <f>IF(N336="sníž. přenesená",J336,0)</f>
        <v>0</v>
      </c>
      <c r="BI336" s="230">
        <f>IF(N336="nulová",J336,0)</f>
        <v>0</v>
      </c>
      <c r="BJ336" s="17" t="s">
        <v>144</v>
      </c>
      <c r="BK336" s="230">
        <f>ROUND(I336*H336,2)</f>
        <v>0</v>
      </c>
      <c r="BL336" s="17" t="s">
        <v>143</v>
      </c>
      <c r="BM336" s="229" t="s">
        <v>440</v>
      </c>
    </row>
    <row r="337" s="2" customFormat="1">
      <c r="A337" s="38"/>
      <c r="B337" s="39"/>
      <c r="C337" s="40"/>
      <c r="D337" s="231" t="s">
        <v>146</v>
      </c>
      <c r="E337" s="40"/>
      <c r="F337" s="232" t="s">
        <v>441</v>
      </c>
      <c r="G337" s="40"/>
      <c r="H337" s="40"/>
      <c r="I337" s="233"/>
      <c r="J337" s="40"/>
      <c r="K337" s="40"/>
      <c r="L337" s="44"/>
      <c r="M337" s="234"/>
      <c r="N337" s="235"/>
      <c r="O337" s="91"/>
      <c r="P337" s="91"/>
      <c r="Q337" s="91"/>
      <c r="R337" s="91"/>
      <c r="S337" s="91"/>
      <c r="T337" s="92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146</v>
      </c>
      <c r="AU337" s="17" t="s">
        <v>144</v>
      </c>
    </row>
    <row r="338" s="2" customFormat="1">
      <c r="A338" s="38"/>
      <c r="B338" s="39"/>
      <c r="C338" s="40"/>
      <c r="D338" s="236" t="s">
        <v>148</v>
      </c>
      <c r="E338" s="40"/>
      <c r="F338" s="237" t="s">
        <v>442</v>
      </c>
      <c r="G338" s="40"/>
      <c r="H338" s="40"/>
      <c r="I338" s="233"/>
      <c r="J338" s="40"/>
      <c r="K338" s="40"/>
      <c r="L338" s="44"/>
      <c r="M338" s="234"/>
      <c r="N338" s="235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148</v>
      </c>
      <c r="AU338" s="17" t="s">
        <v>144</v>
      </c>
    </row>
    <row r="339" s="13" customFormat="1">
      <c r="A339" s="13"/>
      <c r="B339" s="238"/>
      <c r="C339" s="239"/>
      <c r="D339" s="231" t="s">
        <v>150</v>
      </c>
      <c r="E339" s="240" t="s">
        <v>1</v>
      </c>
      <c r="F339" s="241" t="s">
        <v>443</v>
      </c>
      <c r="G339" s="239"/>
      <c r="H339" s="242">
        <v>875</v>
      </c>
      <c r="I339" s="243"/>
      <c r="J339" s="239"/>
      <c r="K339" s="239"/>
      <c r="L339" s="244"/>
      <c r="M339" s="245"/>
      <c r="N339" s="246"/>
      <c r="O339" s="246"/>
      <c r="P339" s="246"/>
      <c r="Q339" s="246"/>
      <c r="R339" s="246"/>
      <c r="S339" s="246"/>
      <c r="T339" s="247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8" t="s">
        <v>150</v>
      </c>
      <c r="AU339" s="248" t="s">
        <v>144</v>
      </c>
      <c r="AV339" s="13" t="s">
        <v>144</v>
      </c>
      <c r="AW339" s="13" t="s">
        <v>33</v>
      </c>
      <c r="AX339" s="13" t="s">
        <v>78</v>
      </c>
      <c r="AY339" s="248" t="s">
        <v>135</v>
      </c>
    </row>
    <row r="340" s="13" customFormat="1">
      <c r="A340" s="13"/>
      <c r="B340" s="238"/>
      <c r="C340" s="239"/>
      <c r="D340" s="231" t="s">
        <v>150</v>
      </c>
      <c r="E340" s="240" t="s">
        <v>1</v>
      </c>
      <c r="F340" s="241" t="s">
        <v>444</v>
      </c>
      <c r="G340" s="239"/>
      <c r="H340" s="242">
        <v>72.694999999999993</v>
      </c>
      <c r="I340" s="243"/>
      <c r="J340" s="239"/>
      <c r="K340" s="239"/>
      <c r="L340" s="244"/>
      <c r="M340" s="245"/>
      <c r="N340" s="246"/>
      <c r="O340" s="246"/>
      <c r="P340" s="246"/>
      <c r="Q340" s="246"/>
      <c r="R340" s="246"/>
      <c r="S340" s="246"/>
      <c r="T340" s="247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8" t="s">
        <v>150</v>
      </c>
      <c r="AU340" s="248" t="s">
        <v>144</v>
      </c>
      <c r="AV340" s="13" t="s">
        <v>144</v>
      </c>
      <c r="AW340" s="13" t="s">
        <v>33</v>
      </c>
      <c r="AX340" s="13" t="s">
        <v>78</v>
      </c>
      <c r="AY340" s="248" t="s">
        <v>135</v>
      </c>
    </row>
    <row r="341" s="13" customFormat="1">
      <c r="A341" s="13"/>
      <c r="B341" s="238"/>
      <c r="C341" s="239"/>
      <c r="D341" s="231" t="s">
        <v>150</v>
      </c>
      <c r="E341" s="240" t="s">
        <v>1</v>
      </c>
      <c r="F341" s="241" t="s">
        <v>445</v>
      </c>
      <c r="G341" s="239"/>
      <c r="H341" s="242">
        <v>5.2199999999999998</v>
      </c>
      <c r="I341" s="243"/>
      <c r="J341" s="239"/>
      <c r="K341" s="239"/>
      <c r="L341" s="244"/>
      <c r="M341" s="245"/>
      <c r="N341" s="246"/>
      <c r="O341" s="246"/>
      <c r="P341" s="246"/>
      <c r="Q341" s="246"/>
      <c r="R341" s="246"/>
      <c r="S341" s="246"/>
      <c r="T341" s="24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8" t="s">
        <v>150</v>
      </c>
      <c r="AU341" s="248" t="s">
        <v>144</v>
      </c>
      <c r="AV341" s="13" t="s">
        <v>144</v>
      </c>
      <c r="AW341" s="13" t="s">
        <v>33</v>
      </c>
      <c r="AX341" s="13" t="s">
        <v>78</v>
      </c>
      <c r="AY341" s="248" t="s">
        <v>135</v>
      </c>
    </row>
    <row r="342" s="13" customFormat="1">
      <c r="A342" s="13"/>
      <c r="B342" s="238"/>
      <c r="C342" s="239"/>
      <c r="D342" s="231" t="s">
        <v>150</v>
      </c>
      <c r="E342" s="240" t="s">
        <v>1</v>
      </c>
      <c r="F342" s="241" t="s">
        <v>446</v>
      </c>
      <c r="G342" s="239"/>
      <c r="H342" s="242">
        <v>40</v>
      </c>
      <c r="I342" s="243"/>
      <c r="J342" s="239"/>
      <c r="K342" s="239"/>
      <c r="L342" s="244"/>
      <c r="M342" s="245"/>
      <c r="N342" s="246"/>
      <c r="O342" s="246"/>
      <c r="P342" s="246"/>
      <c r="Q342" s="246"/>
      <c r="R342" s="246"/>
      <c r="S342" s="246"/>
      <c r="T342" s="247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8" t="s">
        <v>150</v>
      </c>
      <c r="AU342" s="248" t="s">
        <v>144</v>
      </c>
      <c r="AV342" s="13" t="s">
        <v>144</v>
      </c>
      <c r="AW342" s="13" t="s">
        <v>33</v>
      </c>
      <c r="AX342" s="13" t="s">
        <v>78</v>
      </c>
      <c r="AY342" s="248" t="s">
        <v>135</v>
      </c>
    </row>
    <row r="343" s="14" customFormat="1">
      <c r="A343" s="14"/>
      <c r="B343" s="249"/>
      <c r="C343" s="250"/>
      <c r="D343" s="231" t="s">
        <v>150</v>
      </c>
      <c r="E343" s="251" t="s">
        <v>1</v>
      </c>
      <c r="F343" s="252" t="s">
        <v>154</v>
      </c>
      <c r="G343" s="250"/>
      <c r="H343" s="253">
        <v>992.91499999999996</v>
      </c>
      <c r="I343" s="254"/>
      <c r="J343" s="250"/>
      <c r="K343" s="250"/>
      <c r="L343" s="255"/>
      <c r="M343" s="256"/>
      <c r="N343" s="257"/>
      <c r="O343" s="257"/>
      <c r="P343" s="257"/>
      <c r="Q343" s="257"/>
      <c r="R343" s="257"/>
      <c r="S343" s="257"/>
      <c r="T343" s="258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9" t="s">
        <v>150</v>
      </c>
      <c r="AU343" s="259" t="s">
        <v>144</v>
      </c>
      <c r="AV343" s="14" t="s">
        <v>143</v>
      </c>
      <c r="AW343" s="14" t="s">
        <v>33</v>
      </c>
      <c r="AX343" s="14" t="s">
        <v>86</v>
      </c>
      <c r="AY343" s="259" t="s">
        <v>135</v>
      </c>
    </row>
    <row r="344" s="2" customFormat="1" ht="24.15" customHeight="1">
      <c r="A344" s="38"/>
      <c r="B344" s="39"/>
      <c r="C344" s="218" t="s">
        <v>447</v>
      </c>
      <c r="D344" s="218" t="s">
        <v>138</v>
      </c>
      <c r="E344" s="219" t="s">
        <v>448</v>
      </c>
      <c r="F344" s="220" t="s">
        <v>449</v>
      </c>
      <c r="G344" s="221" t="s">
        <v>141</v>
      </c>
      <c r="H344" s="222">
        <v>199.41200000000001</v>
      </c>
      <c r="I344" s="223"/>
      <c r="J344" s="224">
        <f>ROUND(I344*H344,2)</f>
        <v>0</v>
      </c>
      <c r="K344" s="220" t="s">
        <v>142</v>
      </c>
      <c r="L344" s="44"/>
      <c r="M344" s="225" t="s">
        <v>1</v>
      </c>
      <c r="N344" s="226" t="s">
        <v>44</v>
      </c>
      <c r="O344" s="91"/>
      <c r="P344" s="227">
        <f>O344*H344</f>
        <v>0</v>
      </c>
      <c r="Q344" s="227">
        <v>2.0000000000000002E-05</v>
      </c>
      <c r="R344" s="227">
        <f>Q344*H344</f>
        <v>0.0039882400000000005</v>
      </c>
      <c r="S344" s="227">
        <v>1.0000000000000001E-05</v>
      </c>
      <c r="T344" s="228">
        <f>S344*H344</f>
        <v>0.0019941200000000003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9" t="s">
        <v>143</v>
      </c>
      <c r="AT344" s="229" t="s">
        <v>138</v>
      </c>
      <c r="AU344" s="229" t="s">
        <v>144</v>
      </c>
      <c r="AY344" s="17" t="s">
        <v>135</v>
      </c>
      <c r="BE344" s="230">
        <f>IF(N344="základní",J344,0)</f>
        <v>0</v>
      </c>
      <c r="BF344" s="230">
        <f>IF(N344="snížená",J344,0)</f>
        <v>0</v>
      </c>
      <c r="BG344" s="230">
        <f>IF(N344="zákl. přenesená",J344,0)</f>
        <v>0</v>
      </c>
      <c r="BH344" s="230">
        <f>IF(N344="sníž. přenesená",J344,0)</f>
        <v>0</v>
      </c>
      <c r="BI344" s="230">
        <f>IF(N344="nulová",J344,0)</f>
        <v>0</v>
      </c>
      <c r="BJ344" s="17" t="s">
        <v>144</v>
      </c>
      <c r="BK344" s="230">
        <f>ROUND(I344*H344,2)</f>
        <v>0</v>
      </c>
      <c r="BL344" s="17" t="s">
        <v>143</v>
      </c>
      <c r="BM344" s="229" t="s">
        <v>450</v>
      </c>
    </row>
    <row r="345" s="2" customFormat="1">
      <c r="A345" s="38"/>
      <c r="B345" s="39"/>
      <c r="C345" s="40"/>
      <c r="D345" s="231" t="s">
        <v>146</v>
      </c>
      <c r="E345" s="40"/>
      <c r="F345" s="232" t="s">
        <v>451</v>
      </c>
      <c r="G345" s="40"/>
      <c r="H345" s="40"/>
      <c r="I345" s="233"/>
      <c r="J345" s="40"/>
      <c r="K345" s="40"/>
      <c r="L345" s="44"/>
      <c r="M345" s="234"/>
      <c r="N345" s="235"/>
      <c r="O345" s="91"/>
      <c r="P345" s="91"/>
      <c r="Q345" s="91"/>
      <c r="R345" s="91"/>
      <c r="S345" s="91"/>
      <c r="T345" s="92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146</v>
      </c>
      <c r="AU345" s="17" t="s">
        <v>144</v>
      </c>
    </row>
    <row r="346" s="2" customFormat="1">
      <c r="A346" s="38"/>
      <c r="B346" s="39"/>
      <c r="C346" s="40"/>
      <c r="D346" s="236" t="s">
        <v>148</v>
      </c>
      <c r="E346" s="40"/>
      <c r="F346" s="237" t="s">
        <v>452</v>
      </c>
      <c r="G346" s="40"/>
      <c r="H346" s="40"/>
      <c r="I346" s="233"/>
      <c r="J346" s="40"/>
      <c r="K346" s="40"/>
      <c r="L346" s="44"/>
      <c r="M346" s="234"/>
      <c r="N346" s="235"/>
      <c r="O346" s="91"/>
      <c r="P346" s="91"/>
      <c r="Q346" s="91"/>
      <c r="R346" s="91"/>
      <c r="S346" s="91"/>
      <c r="T346" s="92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T346" s="17" t="s">
        <v>148</v>
      </c>
      <c r="AU346" s="17" t="s">
        <v>144</v>
      </c>
    </row>
    <row r="347" s="13" customFormat="1">
      <c r="A347" s="13"/>
      <c r="B347" s="238"/>
      <c r="C347" s="239"/>
      <c r="D347" s="231" t="s">
        <v>150</v>
      </c>
      <c r="E347" s="240" t="s">
        <v>1</v>
      </c>
      <c r="F347" s="241" t="s">
        <v>453</v>
      </c>
      <c r="G347" s="239"/>
      <c r="H347" s="242">
        <v>13.545</v>
      </c>
      <c r="I347" s="243"/>
      <c r="J347" s="239"/>
      <c r="K347" s="239"/>
      <c r="L347" s="244"/>
      <c r="M347" s="245"/>
      <c r="N347" s="246"/>
      <c r="O347" s="246"/>
      <c r="P347" s="246"/>
      <c r="Q347" s="246"/>
      <c r="R347" s="246"/>
      <c r="S347" s="246"/>
      <c r="T347" s="247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8" t="s">
        <v>150</v>
      </c>
      <c r="AU347" s="248" t="s">
        <v>144</v>
      </c>
      <c r="AV347" s="13" t="s">
        <v>144</v>
      </c>
      <c r="AW347" s="13" t="s">
        <v>33</v>
      </c>
      <c r="AX347" s="13" t="s">
        <v>78</v>
      </c>
      <c r="AY347" s="248" t="s">
        <v>135</v>
      </c>
    </row>
    <row r="348" s="13" customFormat="1">
      <c r="A348" s="13"/>
      <c r="B348" s="238"/>
      <c r="C348" s="239"/>
      <c r="D348" s="231" t="s">
        <v>150</v>
      </c>
      <c r="E348" s="240" t="s">
        <v>1</v>
      </c>
      <c r="F348" s="241" t="s">
        <v>454</v>
      </c>
      <c r="G348" s="239"/>
      <c r="H348" s="242">
        <v>3.23</v>
      </c>
      <c r="I348" s="243"/>
      <c r="J348" s="239"/>
      <c r="K348" s="239"/>
      <c r="L348" s="244"/>
      <c r="M348" s="245"/>
      <c r="N348" s="246"/>
      <c r="O348" s="246"/>
      <c r="P348" s="246"/>
      <c r="Q348" s="246"/>
      <c r="R348" s="246"/>
      <c r="S348" s="246"/>
      <c r="T348" s="247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8" t="s">
        <v>150</v>
      </c>
      <c r="AU348" s="248" t="s">
        <v>144</v>
      </c>
      <c r="AV348" s="13" t="s">
        <v>144</v>
      </c>
      <c r="AW348" s="13" t="s">
        <v>33</v>
      </c>
      <c r="AX348" s="13" t="s">
        <v>78</v>
      </c>
      <c r="AY348" s="248" t="s">
        <v>135</v>
      </c>
    </row>
    <row r="349" s="13" customFormat="1">
      <c r="A349" s="13"/>
      <c r="B349" s="238"/>
      <c r="C349" s="239"/>
      <c r="D349" s="231" t="s">
        <v>150</v>
      </c>
      <c r="E349" s="240" t="s">
        <v>1</v>
      </c>
      <c r="F349" s="241" t="s">
        <v>455</v>
      </c>
      <c r="G349" s="239"/>
      <c r="H349" s="242">
        <v>58.32</v>
      </c>
      <c r="I349" s="243"/>
      <c r="J349" s="239"/>
      <c r="K349" s="239"/>
      <c r="L349" s="244"/>
      <c r="M349" s="245"/>
      <c r="N349" s="246"/>
      <c r="O349" s="246"/>
      <c r="P349" s="246"/>
      <c r="Q349" s="246"/>
      <c r="R349" s="246"/>
      <c r="S349" s="246"/>
      <c r="T349" s="247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8" t="s">
        <v>150</v>
      </c>
      <c r="AU349" s="248" t="s">
        <v>144</v>
      </c>
      <c r="AV349" s="13" t="s">
        <v>144</v>
      </c>
      <c r="AW349" s="13" t="s">
        <v>33</v>
      </c>
      <c r="AX349" s="13" t="s">
        <v>78</v>
      </c>
      <c r="AY349" s="248" t="s">
        <v>135</v>
      </c>
    </row>
    <row r="350" s="13" customFormat="1">
      <c r="A350" s="13"/>
      <c r="B350" s="238"/>
      <c r="C350" s="239"/>
      <c r="D350" s="231" t="s">
        <v>150</v>
      </c>
      <c r="E350" s="240" t="s">
        <v>1</v>
      </c>
      <c r="F350" s="241" t="s">
        <v>456</v>
      </c>
      <c r="G350" s="239"/>
      <c r="H350" s="242">
        <v>8.9009999999999998</v>
      </c>
      <c r="I350" s="243"/>
      <c r="J350" s="239"/>
      <c r="K350" s="239"/>
      <c r="L350" s="244"/>
      <c r="M350" s="245"/>
      <c r="N350" s="246"/>
      <c r="O350" s="246"/>
      <c r="P350" s="246"/>
      <c r="Q350" s="246"/>
      <c r="R350" s="246"/>
      <c r="S350" s="246"/>
      <c r="T350" s="247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8" t="s">
        <v>150</v>
      </c>
      <c r="AU350" s="248" t="s">
        <v>144</v>
      </c>
      <c r="AV350" s="13" t="s">
        <v>144</v>
      </c>
      <c r="AW350" s="13" t="s">
        <v>33</v>
      </c>
      <c r="AX350" s="13" t="s">
        <v>78</v>
      </c>
      <c r="AY350" s="248" t="s">
        <v>135</v>
      </c>
    </row>
    <row r="351" s="13" customFormat="1">
      <c r="A351" s="13"/>
      <c r="B351" s="238"/>
      <c r="C351" s="239"/>
      <c r="D351" s="231" t="s">
        <v>150</v>
      </c>
      <c r="E351" s="240" t="s">
        <v>1</v>
      </c>
      <c r="F351" s="241" t="s">
        <v>457</v>
      </c>
      <c r="G351" s="239"/>
      <c r="H351" s="242">
        <v>9.9000000000000004</v>
      </c>
      <c r="I351" s="243"/>
      <c r="J351" s="239"/>
      <c r="K351" s="239"/>
      <c r="L351" s="244"/>
      <c r="M351" s="245"/>
      <c r="N351" s="246"/>
      <c r="O351" s="246"/>
      <c r="P351" s="246"/>
      <c r="Q351" s="246"/>
      <c r="R351" s="246"/>
      <c r="S351" s="246"/>
      <c r="T351" s="247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8" t="s">
        <v>150</v>
      </c>
      <c r="AU351" s="248" t="s">
        <v>144</v>
      </c>
      <c r="AV351" s="13" t="s">
        <v>144</v>
      </c>
      <c r="AW351" s="13" t="s">
        <v>33</v>
      </c>
      <c r="AX351" s="13" t="s">
        <v>78</v>
      </c>
      <c r="AY351" s="248" t="s">
        <v>135</v>
      </c>
    </row>
    <row r="352" s="13" customFormat="1">
      <c r="A352" s="13"/>
      <c r="B352" s="238"/>
      <c r="C352" s="239"/>
      <c r="D352" s="231" t="s">
        <v>150</v>
      </c>
      <c r="E352" s="240" t="s">
        <v>1</v>
      </c>
      <c r="F352" s="241" t="s">
        <v>458</v>
      </c>
      <c r="G352" s="239"/>
      <c r="H352" s="242">
        <v>11.016</v>
      </c>
      <c r="I352" s="243"/>
      <c r="J352" s="239"/>
      <c r="K352" s="239"/>
      <c r="L352" s="244"/>
      <c r="M352" s="245"/>
      <c r="N352" s="246"/>
      <c r="O352" s="246"/>
      <c r="P352" s="246"/>
      <c r="Q352" s="246"/>
      <c r="R352" s="246"/>
      <c r="S352" s="246"/>
      <c r="T352" s="247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8" t="s">
        <v>150</v>
      </c>
      <c r="AU352" s="248" t="s">
        <v>144</v>
      </c>
      <c r="AV352" s="13" t="s">
        <v>144</v>
      </c>
      <c r="AW352" s="13" t="s">
        <v>33</v>
      </c>
      <c r="AX352" s="13" t="s">
        <v>78</v>
      </c>
      <c r="AY352" s="248" t="s">
        <v>135</v>
      </c>
    </row>
    <row r="353" s="13" customFormat="1">
      <c r="A353" s="13"/>
      <c r="B353" s="238"/>
      <c r="C353" s="239"/>
      <c r="D353" s="231" t="s">
        <v>150</v>
      </c>
      <c r="E353" s="240" t="s">
        <v>1</v>
      </c>
      <c r="F353" s="241" t="s">
        <v>459</v>
      </c>
      <c r="G353" s="239"/>
      <c r="H353" s="242">
        <v>94.5</v>
      </c>
      <c r="I353" s="243"/>
      <c r="J353" s="239"/>
      <c r="K353" s="239"/>
      <c r="L353" s="244"/>
      <c r="M353" s="245"/>
      <c r="N353" s="246"/>
      <c r="O353" s="246"/>
      <c r="P353" s="246"/>
      <c r="Q353" s="246"/>
      <c r="R353" s="246"/>
      <c r="S353" s="246"/>
      <c r="T353" s="247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8" t="s">
        <v>150</v>
      </c>
      <c r="AU353" s="248" t="s">
        <v>144</v>
      </c>
      <c r="AV353" s="13" t="s">
        <v>144</v>
      </c>
      <c r="AW353" s="13" t="s">
        <v>33</v>
      </c>
      <c r="AX353" s="13" t="s">
        <v>78</v>
      </c>
      <c r="AY353" s="248" t="s">
        <v>135</v>
      </c>
    </row>
    <row r="354" s="14" customFormat="1">
      <c r="A354" s="14"/>
      <c r="B354" s="249"/>
      <c r="C354" s="250"/>
      <c r="D354" s="231" t="s">
        <v>150</v>
      </c>
      <c r="E354" s="251" t="s">
        <v>1</v>
      </c>
      <c r="F354" s="252" t="s">
        <v>154</v>
      </c>
      <c r="G354" s="250"/>
      <c r="H354" s="253">
        <v>199.41200000000001</v>
      </c>
      <c r="I354" s="254"/>
      <c r="J354" s="250"/>
      <c r="K354" s="250"/>
      <c r="L354" s="255"/>
      <c r="M354" s="256"/>
      <c r="N354" s="257"/>
      <c r="O354" s="257"/>
      <c r="P354" s="257"/>
      <c r="Q354" s="257"/>
      <c r="R354" s="257"/>
      <c r="S354" s="257"/>
      <c r="T354" s="258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9" t="s">
        <v>150</v>
      </c>
      <c r="AU354" s="259" t="s">
        <v>144</v>
      </c>
      <c r="AV354" s="14" t="s">
        <v>143</v>
      </c>
      <c r="AW354" s="14" t="s">
        <v>33</v>
      </c>
      <c r="AX354" s="14" t="s">
        <v>86</v>
      </c>
      <c r="AY354" s="259" t="s">
        <v>135</v>
      </c>
    </row>
    <row r="355" s="2" customFormat="1" ht="16.5" customHeight="1">
      <c r="A355" s="38"/>
      <c r="B355" s="39"/>
      <c r="C355" s="218" t="s">
        <v>460</v>
      </c>
      <c r="D355" s="218" t="s">
        <v>138</v>
      </c>
      <c r="E355" s="219" t="s">
        <v>461</v>
      </c>
      <c r="F355" s="220" t="s">
        <v>462</v>
      </c>
      <c r="G355" s="221" t="s">
        <v>141</v>
      </c>
      <c r="H355" s="222">
        <v>1040</v>
      </c>
      <c r="I355" s="223"/>
      <c r="J355" s="224">
        <f>ROUND(I355*H355,2)</f>
        <v>0</v>
      </c>
      <c r="K355" s="220" t="s">
        <v>142</v>
      </c>
      <c r="L355" s="44"/>
      <c r="M355" s="225" t="s">
        <v>1</v>
      </c>
      <c r="N355" s="226" t="s">
        <v>44</v>
      </c>
      <c r="O355" s="91"/>
      <c r="P355" s="227">
        <f>O355*H355</f>
        <v>0</v>
      </c>
      <c r="Q355" s="227">
        <v>0</v>
      </c>
      <c r="R355" s="227">
        <f>Q355*H355</f>
        <v>0</v>
      </c>
      <c r="S355" s="227">
        <v>0</v>
      </c>
      <c r="T355" s="228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29" t="s">
        <v>143</v>
      </c>
      <c r="AT355" s="229" t="s">
        <v>138</v>
      </c>
      <c r="AU355" s="229" t="s">
        <v>144</v>
      </c>
      <c r="AY355" s="17" t="s">
        <v>135</v>
      </c>
      <c r="BE355" s="230">
        <f>IF(N355="základní",J355,0)</f>
        <v>0</v>
      </c>
      <c r="BF355" s="230">
        <f>IF(N355="snížená",J355,0)</f>
        <v>0</v>
      </c>
      <c r="BG355" s="230">
        <f>IF(N355="zákl. přenesená",J355,0)</f>
        <v>0</v>
      </c>
      <c r="BH355" s="230">
        <f>IF(N355="sníž. přenesená",J355,0)</f>
        <v>0</v>
      </c>
      <c r="BI355" s="230">
        <f>IF(N355="nulová",J355,0)</f>
        <v>0</v>
      </c>
      <c r="BJ355" s="17" t="s">
        <v>144</v>
      </c>
      <c r="BK355" s="230">
        <f>ROUND(I355*H355,2)</f>
        <v>0</v>
      </c>
      <c r="BL355" s="17" t="s">
        <v>143</v>
      </c>
      <c r="BM355" s="229" t="s">
        <v>463</v>
      </c>
    </row>
    <row r="356" s="2" customFormat="1">
      <c r="A356" s="38"/>
      <c r="B356" s="39"/>
      <c r="C356" s="40"/>
      <c r="D356" s="231" t="s">
        <v>146</v>
      </c>
      <c r="E356" s="40"/>
      <c r="F356" s="232" t="s">
        <v>464</v>
      </c>
      <c r="G356" s="40"/>
      <c r="H356" s="40"/>
      <c r="I356" s="233"/>
      <c r="J356" s="40"/>
      <c r="K356" s="40"/>
      <c r="L356" s="44"/>
      <c r="M356" s="234"/>
      <c r="N356" s="235"/>
      <c r="O356" s="91"/>
      <c r="P356" s="91"/>
      <c r="Q356" s="91"/>
      <c r="R356" s="91"/>
      <c r="S356" s="91"/>
      <c r="T356" s="92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146</v>
      </c>
      <c r="AU356" s="17" t="s">
        <v>144</v>
      </c>
    </row>
    <row r="357" s="2" customFormat="1">
      <c r="A357" s="38"/>
      <c r="B357" s="39"/>
      <c r="C357" s="40"/>
      <c r="D357" s="236" t="s">
        <v>148</v>
      </c>
      <c r="E357" s="40"/>
      <c r="F357" s="237" t="s">
        <v>465</v>
      </c>
      <c r="G357" s="40"/>
      <c r="H357" s="40"/>
      <c r="I357" s="233"/>
      <c r="J357" s="40"/>
      <c r="K357" s="40"/>
      <c r="L357" s="44"/>
      <c r="M357" s="234"/>
      <c r="N357" s="235"/>
      <c r="O357" s="91"/>
      <c r="P357" s="91"/>
      <c r="Q357" s="91"/>
      <c r="R357" s="91"/>
      <c r="S357" s="91"/>
      <c r="T357" s="92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148</v>
      </c>
      <c r="AU357" s="17" t="s">
        <v>144</v>
      </c>
    </row>
    <row r="358" s="13" customFormat="1">
      <c r="A358" s="13"/>
      <c r="B358" s="238"/>
      <c r="C358" s="239"/>
      <c r="D358" s="231" t="s">
        <v>150</v>
      </c>
      <c r="E358" s="240" t="s">
        <v>1</v>
      </c>
      <c r="F358" s="241" t="s">
        <v>466</v>
      </c>
      <c r="G358" s="239"/>
      <c r="H358" s="242">
        <v>1040</v>
      </c>
      <c r="I358" s="243"/>
      <c r="J358" s="239"/>
      <c r="K358" s="239"/>
      <c r="L358" s="244"/>
      <c r="M358" s="245"/>
      <c r="N358" s="246"/>
      <c r="O358" s="246"/>
      <c r="P358" s="246"/>
      <c r="Q358" s="246"/>
      <c r="R358" s="246"/>
      <c r="S358" s="246"/>
      <c r="T358" s="247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8" t="s">
        <v>150</v>
      </c>
      <c r="AU358" s="248" t="s">
        <v>144</v>
      </c>
      <c r="AV358" s="13" t="s">
        <v>144</v>
      </c>
      <c r="AW358" s="13" t="s">
        <v>33</v>
      </c>
      <c r="AX358" s="13" t="s">
        <v>86</v>
      </c>
      <c r="AY358" s="248" t="s">
        <v>135</v>
      </c>
    </row>
    <row r="359" s="2" customFormat="1" ht="24.15" customHeight="1">
      <c r="A359" s="38"/>
      <c r="B359" s="39"/>
      <c r="C359" s="218" t="s">
        <v>467</v>
      </c>
      <c r="D359" s="218" t="s">
        <v>138</v>
      </c>
      <c r="E359" s="219" t="s">
        <v>468</v>
      </c>
      <c r="F359" s="220" t="s">
        <v>469</v>
      </c>
      <c r="G359" s="221" t="s">
        <v>286</v>
      </c>
      <c r="H359" s="222">
        <v>30</v>
      </c>
      <c r="I359" s="223"/>
      <c r="J359" s="224">
        <f>ROUND(I359*H359,2)</f>
        <v>0</v>
      </c>
      <c r="K359" s="220" t="s">
        <v>142</v>
      </c>
      <c r="L359" s="44"/>
      <c r="M359" s="225" t="s">
        <v>1</v>
      </c>
      <c r="N359" s="226" t="s">
        <v>44</v>
      </c>
      <c r="O359" s="91"/>
      <c r="P359" s="227">
        <f>O359*H359</f>
        <v>0</v>
      </c>
      <c r="Q359" s="227">
        <v>0</v>
      </c>
      <c r="R359" s="227">
        <f>Q359*H359</f>
        <v>0</v>
      </c>
      <c r="S359" s="227">
        <v>0</v>
      </c>
      <c r="T359" s="228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29" t="s">
        <v>143</v>
      </c>
      <c r="AT359" s="229" t="s">
        <v>138</v>
      </c>
      <c r="AU359" s="229" t="s">
        <v>144</v>
      </c>
      <c r="AY359" s="17" t="s">
        <v>135</v>
      </c>
      <c r="BE359" s="230">
        <f>IF(N359="základní",J359,0)</f>
        <v>0</v>
      </c>
      <c r="BF359" s="230">
        <f>IF(N359="snížená",J359,0)</f>
        <v>0</v>
      </c>
      <c r="BG359" s="230">
        <f>IF(N359="zákl. přenesená",J359,0)</f>
        <v>0</v>
      </c>
      <c r="BH359" s="230">
        <f>IF(N359="sníž. přenesená",J359,0)</f>
        <v>0</v>
      </c>
      <c r="BI359" s="230">
        <f>IF(N359="nulová",J359,0)</f>
        <v>0</v>
      </c>
      <c r="BJ359" s="17" t="s">
        <v>144</v>
      </c>
      <c r="BK359" s="230">
        <f>ROUND(I359*H359,2)</f>
        <v>0</v>
      </c>
      <c r="BL359" s="17" t="s">
        <v>143</v>
      </c>
      <c r="BM359" s="229" t="s">
        <v>470</v>
      </c>
    </row>
    <row r="360" s="2" customFormat="1">
      <c r="A360" s="38"/>
      <c r="B360" s="39"/>
      <c r="C360" s="40"/>
      <c r="D360" s="231" t="s">
        <v>146</v>
      </c>
      <c r="E360" s="40"/>
      <c r="F360" s="232" t="s">
        <v>471</v>
      </c>
      <c r="G360" s="40"/>
      <c r="H360" s="40"/>
      <c r="I360" s="233"/>
      <c r="J360" s="40"/>
      <c r="K360" s="40"/>
      <c r="L360" s="44"/>
      <c r="M360" s="234"/>
      <c r="N360" s="235"/>
      <c r="O360" s="91"/>
      <c r="P360" s="91"/>
      <c r="Q360" s="91"/>
      <c r="R360" s="91"/>
      <c r="S360" s="91"/>
      <c r="T360" s="92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146</v>
      </c>
      <c r="AU360" s="17" t="s">
        <v>144</v>
      </c>
    </row>
    <row r="361" s="2" customFormat="1">
      <c r="A361" s="38"/>
      <c r="B361" s="39"/>
      <c r="C361" s="40"/>
      <c r="D361" s="236" t="s">
        <v>148</v>
      </c>
      <c r="E361" s="40"/>
      <c r="F361" s="237" t="s">
        <v>472</v>
      </c>
      <c r="G361" s="40"/>
      <c r="H361" s="40"/>
      <c r="I361" s="233"/>
      <c r="J361" s="40"/>
      <c r="K361" s="40"/>
      <c r="L361" s="44"/>
      <c r="M361" s="234"/>
      <c r="N361" s="235"/>
      <c r="O361" s="91"/>
      <c r="P361" s="91"/>
      <c r="Q361" s="91"/>
      <c r="R361" s="91"/>
      <c r="S361" s="91"/>
      <c r="T361" s="92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148</v>
      </c>
      <c r="AU361" s="17" t="s">
        <v>144</v>
      </c>
    </row>
    <row r="362" s="13" customFormat="1">
      <c r="A362" s="13"/>
      <c r="B362" s="238"/>
      <c r="C362" s="239"/>
      <c r="D362" s="231" t="s">
        <v>150</v>
      </c>
      <c r="E362" s="240" t="s">
        <v>1</v>
      </c>
      <c r="F362" s="241" t="s">
        <v>473</v>
      </c>
      <c r="G362" s="239"/>
      <c r="H362" s="242">
        <v>30</v>
      </c>
      <c r="I362" s="243"/>
      <c r="J362" s="239"/>
      <c r="K362" s="239"/>
      <c r="L362" s="244"/>
      <c r="M362" s="245"/>
      <c r="N362" s="246"/>
      <c r="O362" s="246"/>
      <c r="P362" s="246"/>
      <c r="Q362" s="246"/>
      <c r="R362" s="246"/>
      <c r="S362" s="246"/>
      <c r="T362" s="247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8" t="s">
        <v>150</v>
      </c>
      <c r="AU362" s="248" t="s">
        <v>144</v>
      </c>
      <c r="AV362" s="13" t="s">
        <v>144</v>
      </c>
      <c r="AW362" s="13" t="s">
        <v>33</v>
      </c>
      <c r="AX362" s="13" t="s">
        <v>86</v>
      </c>
      <c r="AY362" s="248" t="s">
        <v>135</v>
      </c>
    </row>
    <row r="363" s="2" customFormat="1" ht="24.15" customHeight="1">
      <c r="A363" s="38"/>
      <c r="B363" s="39"/>
      <c r="C363" s="218" t="s">
        <v>474</v>
      </c>
      <c r="D363" s="218" t="s">
        <v>138</v>
      </c>
      <c r="E363" s="219" t="s">
        <v>475</v>
      </c>
      <c r="F363" s="220" t="s">
        <v>476</v>
      </c>
      <c r="G363" s="221" t="s">
        <v>477</v>
      </c>
      <c r="H363" s="222">
        <v>6</v>
      </c>
      <c r="I363" s="223"/>
      <c r="J363" s="224">
        <f>ROUND(I363*H363,2)</f>
        <v>0</v>
      </c>
      <c r="K363" s="220" t="s">
        <v>142</v>
      </c>
      <c r="L363" s="44"/>
      <c r="M363" s="225" t="s">
        <v>1</v>
      </c>
      <c r="N363" s="226" t="s">
        <v>44</v>
      </c>
      <c r="O363" s="91"/>
      <c r="P363" s="227">
        <f>O363*H363</f>
        <v>0</v>
      </c>
      <c r="Q363" s="227">
        <v>0.42153000000000002</v>
      </c>
      <c r="R363" s="227">
        <f>Q363*H363</f>
        <v>2.5291800000000002</v>
      </c>
      <c r="S363" s="227">
        <v>0</v>
      </c>
      <c r="T363" s="228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29" t="s">
        <v>143</v>
      </c>
      <c r="AT363" s="229" t="s">
        <v>138</v>
      </c>
      <c r="AU363" s="229" t="s">
        <v>144</v>
      </c>
      <c r="AY363" s="17" t="s">
        <v>135</v>
      </c>
      <c r="BE363" s="230">
        <f>IF(N363="základní",J363,0)</f>
        <v>0</v>
      </c>
      <c r="BF363" s="230">
        <f>IF(N363="snížená",J363,0)</f>
        <v>0</v>
      </c>
      <c r="BG363" s="230">
        <f>IF(N363="zákl. přenesená",J363,0)</f>
        <v>0</v>
      </c>
      <c r="BH363" s="230">
        <f>IF(N363="sníž. přenesená",J363,0)</f>
        <v>0</v>
      </c>
      <c r="BI363" s="230">
        <f>IF(N363="nulová",J363,0)</f>
        <v>0</v>
      </c>
      <c r="BJ363" s="17" t="s">
        <v>144</v>
      </c>
      <c r="BK363" s="230">
        <f>ROUND(I363*H363,2)</f>
        <v>0</v>
      </c>
      <c r="BL363" s="17" t="s">
        <v>143</v>
      </c>
      <c r="BM363" s="229" t="s">
        <v>478</v>
      </c>
    </row>
    <row r="364" s="2" customFormat="1">
      <c r="A364" s="38"/>
      <c r="B364" s="39"/>
      <c r="C364" s="40"/>
      <c r="D364" s="231" t="s">
        <v>146</v>
      </c>
      <c r="E364" s="40"/>
      <c r="F364" s="232" t="s">
        <v>479</v>
      </c>
      <c r="G364" s="40"/>
      <c r="H364" s="40"/>
      <c r="I364" s="233"/>
      <c r="J364" s="40"/>
      <c r="K364" s="40"/>
      <c r="L364" s="44"/>
      <c r="M364" s="234"/>
      <c r="N364" s="235"/>
      <c r="O364" s="91"/>
      <c r="P364" s="91"/>
      <c r="Q364" s="91"/>
      <c r="R364" s="91"/>
      <c r="S364" s="91"/>
      <c r="T364" s="92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7" t="s">
        <v>146</v>
      </c>
      <c r="AU364" s="17" t="s">
        <v>144</v>
      </c>
    </row>
    <row r="365" s="2" customFormat="1">
      <c r="A365" s="38"/>
      <c r="B365" s="39"/>
      <c r="C365" s="40"/>
      <c r="D365" s="236" t="s">
        <v>148</v>
      </c>
      <c r="E365" s="40"/>
      <c r="F365" s="237" t="s">
        <v>480</v>
      </c>
      <c r="G365" s="40"/>
      <c r="H365" s="40"/>
      <c r="I365" s="233"/>
      <c r="J365" s="40"/>
      <c r="K365" s="40"/>
      <c r="L365" s="44"/>
      <c r="M365" s="234"/>
      <c r="N365" s="235"/>
      <c r="O365" s="91"/>
      <c r="P365" s="91"/>
      <c r="Q365" s="91"/>
      <c r="R365" s="91"/>
      <c r="S365" s="91"/>
      <c r="T365" s="92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148</v>
      </c>
      <c r="AU365" s="17" t="s">
        <v>144</v>
      </c>
    </row>
    <row r="366" s="13" customFormat="1">
      <c r="A366" s="13"/>
      <c r="B366" s="238"/>
      <c r="C366" s="239"/>
      <c r="D366" s="231" t="s">
        <v>150</v>
      </c>
      <c r="E366" s="240" t="s">
        <v>1</v>
      </c>
      <c r="F366" s="241" t="s">
        <v>481</v>
      </c>
      <c r="G366" s="239"/>
      <c r="H366" s="242">
        <v>6</v>
      </c>
      <c r="I366" s="243"/>
      <c r="J366" s="239"/>
      <c r="K366" s="239"/>
      <c r="L366" s="244"/>
      <c r="M366" s="245"/>
      <c r="N366" s="246"/>
      <c r="O366" s="246"/>
      <c r="P366" s="246"/>
      <c r="Q366" s="246"/>
      <c r="R366" s="246"/>
      <c r="S366" s="246"/>
      <c r="T366" s="247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8" t="s">
        <v>150</v>
      </c>
      <c r="AU366" s="248" t="s">
        <v>144</v>
      </c>
      <c r="AV366" s="13" t="s">
        <v>144</v>
      </c>
      <c r="AW366" s="13" t="s">
        <v>33</v>
      </c>
      <c r="AX366" s="13" t="s">
        <v>86</v>
      </c>
      <c r="AY366" s="248" t="s">
        <v>135</v>
      </c>
    </row>
    <row r="367" s="2" customFormat="1" ht="37.8" customHeight="1">
      <c r="A367" s="38"/>
      <c r="B367" s="39"/>
      <c r="C367" s="260" t="s">
        <v>482</v>
      </c>
      <c r="D367" s="260" t="s">
        <v>220</v>
      </c>
      <c r="E367" s="261" t="s">
        <v>483</v>
      </c>
      <c r="F367" s="262" t="s">
        <v>484</v>
      </c>
      <c r="G367" s="263" t="s">
        <v>477</v>
      </c>
      <c r="H367" s="264">
        <v>6</v>
      </c>
      <c r="I367" s="265"/>
      <c r="J367" s="266">
        <f>ROUND(I367*H367,2)</f>
        <v>0</v>
      </c>
      <c r="K367" s="262" t="s">
        <v>142</v>
      </c>
      <c r="L367" s="267"/>
      <c r="M367" s="268" t="s">
        <v>1</v>
      </c>
      <c r="N367" s="269" t="s">
        <v>44</v>
      </c>
      <c r="O367" s="91"/>
      <c r="P367" s="227">
        <f>O367*H367</f>
        <v>0</v>
      </c>
      <c r="Q367" s="227">
        <v>0.012250000000000001</v>
      </c>
      <c r="R367" s="227">
        <f>Q367*H367</f>
        <v>0.07350000000000001</v>
      </c>
      <c r="S367" s="227">
        <v>0</v>
      </c>
      <c r="T367" s="228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29" t="s">
        <v>223</v>
      </c>
      <c r="AT367" s="229" t="s">
        <v>220</v>
      </c>
      <c r="AU367" s="229" t="s">
        <v>144</v>
      </c>
      <c r="AY367" s="17" t="s">
        <v>135</v>
      </c>
      <c r="BE367" s="230">
        <f>IF(N367="základní",J367,0)</f>
        <v>0</v>
      </c>
      <c r="BF367" s="230">
        <f>IF(N367="snížená",J367,0)</f>
        <v>0</v>
      </c>
      <c r="BG367" s="230">
        <f>IF(N367="zákl. přenesená",J367,0)</f>
        <v>0</v>
      </c>
      <c r="BH367" s="230">
        <f>IF(N367="sníž. přenesená",J367,0)</f>
        <v>0</v>
      </c>
      <c r="BI367" s="230">
        <f>IF(N367="nulová",J367,0)</f>
        <v>0</v>
      </c>
      <c r="BJ367" s="17" t="s">
        <v>144</v>
      </c>
      <c r="BK367" s="230">
        <f>ROUND(I367*H367,2)</f>
        <v>0</v>
      </c>
      <c r="BL367" s="17" t="s">
        <v>143</v>
      </c>
      <c r="BM367" s="229" t="s">
        <v>485</v>
      </c>
    </row>
    <row r="368" s="2" customFormat="1">
      <c r="A368" s="38"/>
      <c r="B368" s="39"/>
      <c r="C368" s="40"/>
      <c r="D368" s="231" t="s">
        <v>146</v>
      </c>
      <c r="E368" s="40"/>
      <c r="F368" s="232" t="s">
        <v>484</v>
      </c>
      <c r="G368" s="40"/>
      <c r="H368" s="40"/>
      <c r="I368" s="233"/>
      <c r="J368" s="40"/>
      <c r="K368" s="40"/>
      <c r="L368" s="44"/>
      <c r="M368" s="234"/>
      <c r="N368" s="235"/>
      <c r="O368" s="91"/>
      <c r="P368" s="91"/>
      <c r="Q368" s="91"/>
      <c r="R368" s="91"/>
      <c r="S368" s="91"/>
      <c r="T368" s="92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146</v>
      </c>
      <c r="AU368" s="17" t="s">
        <v>144</v>
      </c>
    </row>
    <row r="369" s="12" customFormat="1" ht="22.8" customHeight="1">
      <c r="A369" s="12"/>
      <c r="B369" s="202"/>
      <c r="C369" s="203"/>
      <c r="D369" s="204" t="s">
        <v>77</v>
      </c>
      <c r="E369" s="216" t="s">
        <v>486</v>
      </c>
      <c r="F369" s="216" t="s">
        <v>487</v>
      </c>
      <c r="G369" s="203"/>
      <c r="H369" s="203"/>
      <c r="I369" s="206"/>
      <c r="J369" s="217">
        <f>BK369</f>
        <v>0</v>
      </c>
      <c r="K369" s="203"/>
      <c r="L369" s="208"/>
      <c r="M369" s="209"/>
      <c r="N369" s="210"/>
      <c r="O369" s="210"/>
      <c r="P369" s="211">
        <f>SUM(P370:P423)</f>
        <v>0</v>
      </c>
      <c r="Q369" s="210"/>
      <c r="R369" s="211">
        <f>SUM(R370:R423)</f>
        <v>0.28260000000000002</v>
      </c>
      <c r="S369" s="210"/>
      <c r="T369" s="212">
        <f>SUM(T370:T423)</f>
        <v>6.6920000000000002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213" t="s">
        <v>86</v>
      </c>
      <c r="AT369" s="214" t="s">
        <v>77</v>
      </c>
      <c r="AU369" s="214" t="s">
        <v>86</v>
      </c>
      <c r="AY369" s="213" t="s">
        <v>135</v>
      </c>
      <c r="BK369" s="215">
        <f>SUM(BK370:BK423)</f>
        <v>0</v>
      </c>
    </row>
    <row r="370" s="2" customFormat="1" ht="24.15" customHeight="1">
      <c r="A370" s="38"/>
      <c r="B370" s="39"/>
      <c r="C370" s="218" t="s">
        <v>488</v>
      </c>
      <c r="D370" s="218" t="s">
        <v>138</v>
      </c>
      <c r="E370" s="219" t="s">
        <v>489</v>
      </c>
      <c r="F370" s="220" t="s">
        <v>490</v>
      </c>
      <c r="G370" s="221" t="s">
        <v>141</v>
      </c>
      <c r="H370" s="222">
        <v>432</v>
      </c>
      <c r="I370" s="223"/>
      <c r="J370" s="224">
        <f>ROUND(I370*H370,2)</f>
        <v>0</v>
      </c>
      <c r="K370" s="220" t="s">
        <v>142</v>
      </c>
      <c r="L370" s="44"/>
      <c r="M370" s="225" t="s">
        <v>1</v>
      </c>
      <c r="N370" s="226" t="s">
        <v>44</v>
      </c>
      <c r="O370" s="91"/>
      <c r="P370" s="227">
        <f>O370*H370</f>
        <v>0</v>
      </c>
      <c r="Q370" s="227">
        <v>0.00046999999999999999</v>
      </c>
      <c r="R370" s="227">
        <f>Q370*H370</f>
        <v>0.20304</v>
      </c>
      <c r="S370" s="227">
        <v>0</v>
      </c>
      <c r="T370" s="228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29" t="s">
        <v>143</v>
      </c>
      <c r="AT370" s="229" t="s">
        <v>138</v>
      </c>
      <c r="AU370" s="229" t="s">
        <v>144</v>
      </c>
      <c r="AY370" s="17" t="s">
        <v>135</v>
      </c>
      <c r="BE370" s="230">
        <f>IF(N370="základní",J370,0)</f>
        <v>0</v>
      </c>
      <c r="BF370" s="230">
        <f>IF(N370="snížená",J370,0)</f>
        <v>0</v>
      </c>
      <c r="BG370" s="230">
        <f>IF(N370="zákl. přenesená",J370,0)</f>
        <v>0</v>
      </c>
      <c r="BH370" s="230">
        <f>IF(N370="sníž. přenesená",J370,0)</f>
        <v>0</v>
      </c>
      <c r="BI370" s="230">
        <f>IF(N370="nulová",J370,0)</f>
        <v>0</v>
      </c>
      <c r="BJ370" s="17" t="s">
        <v>144</v>
      </c>
      <c r="BK370" s="230">
        <f>ROUND(I370*H370,2)</f>
        <v>0</v>
      </c>
      <c r="BL370" s="17" t="s">
        <v>143</v>
      </c>
      <c r="BM370" s="229" t="s">
        <v>491</v>
      </c>
    </row>
    <row r="371" s="2" customFormat="1">
      <c r="A371" s="38"/>
      <c r="B371" s="39"/>
      <c r="C371" s="40"/>
      <c r="D371" s="231" t="s">
        <v>146</v>
      </c>
      <c r="E371" s="40"/>
      <c r="F371" s="232" t="s">
        <v>492</v>
      </c>
      <c r="G371" s="40"/>
      <c r="H371" s="40"/>
      <c r="I371" s="233"/>
      <c r="J371" s="40"/>
      <c r="K371" s="40"/>
      <c r="L371" s="44"/>
      <c r="M371" s="234"/>
      <c r="N371" s="235"/>
      <c r="O371" s="91"/>
      <c r="P371" s="91"/>
      <c r="Q371" s="91"/>
      <c r="R371" s="91"/>
      <c r="S371" s="91"/>
      <c r="T371" s="92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146</v>
      </c>
      <c r="AU371" s="17" t="s">
        <v>144</v>
      </c>
    </row>
    <row r="372" s="2" customFormat="1">
      <c r="A372" s="38"/>
      <c r="B372" s="39"/>
      <c r="C372" s="40"/>
      <c r="D372" s="236" t="s">
        <v>148</v>
      </c>
      <c r="E372" s="40"/>
      <c r="F372" s="237" t="s">
        <v>493</v>
      </c>
      <c r="G372" s="40"/>
      <c r="H372" s="40"/>
      <c r="I372" s="233"/>
      <c r="J372" s="40"/>
      <c r="K372" s="40"/>
      <c r="L372" s="44"/>
      <c r="M372" s="234"/>
      <c r="N372" s="235"/>
      <c r="O372" s="91"/>
      <c r="P372" s="91"/>
      <c r="Q372" s="91"/>
      <c r="R372" s="91"/>
      <c r="S372" s="91"/>
      <c r="T372" s="92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7" t="s">
        <v>148</v>
      </c>
      <c r="AU372" s="17" t="s">
        <v>144</v>
      </c>
    </row>
    <row r="373" s="13" customFormat="1">
      <c r="A373" s="13"/>
      <c r="B373" s="238"/>
      <c r="C373" s="239"/>
      <c r="D373" s="231" t="s">
        <v>150</v>
      </c>
      <c r="E373" s="240" t="s">
        <v>1</v>
      </c>
      <c r="F373" s="241" t="s">
        <v>494</v>
      </c>
      <c r="G373" s="239"/>
      <c r="H373" s="242">
        <v>432</v>
      </c>
      <c r="I373" s="243"/>
      <c r="J373" s="239"/>
      <c r="K373" s="239"/>
      <c r="L373" s="244"/>
      <c r="M373" s="245"/>
      <c r="N373" s="246"/>
      <c r="O373" s="246"/>
      <c r="P373" s="246"/>
      <c r="Q373" s="246"/>
      <c r="R373" s="246"/>
      <c r="S373" s="246"/>
      <c r="T373" s="247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8" t="s">
        <v>150</v>
      </c>
      <c r="AU373" s="248" t="s">
        <v>144</v>
      </c>
      <c r="AV373" s="13" t="s">
        <v>144</v>
      </c>
      <c r="AW373" s="13" t="s">
        <v>33</v>
      </c>
      <c r="AX373" s="13" t="s">
        <v>86</v>
      </c>
      <c r="AY373" s="248" t="s">
        <v>135</v>
      </c>
    </row>
    <row r="374" s="2" customFormat="1" ht="16.5" customHeight="1">
      <c r="A374" s="38"/>
      <c r="B374" s="39"/>
      <c r="C374" s="218" t="s">
        <v>144</v>
      </c>
      <c r="D374" s="218" t="s">
        <v>138</v>
      </c>
      <c r="E374" s="219" t="s">
        <v>495</v>
      </c>
      <c r="F374" s="220" t="s">
        <v>496</v>
      </c>
      <c r="G374" s="221" t="s">
        <v>286</v>
      </c>
      <c r="H374" s="222">
        <v>50</v>
      </c>
      <c r="I374" s="223"/>
      <c r="J374" s="224">
        <f>ROUND(I374*H374,2)</f>
        <v>0</v>
      </c>
      <c r="K374" s="220" t="s">
        <v>142</v>
      </c>
      <c r="L374" s="44"/>
      <c r="M374" s="225" t="s">
        <v>1</v>
      </c>
      <c r="N374" s="226" t="s">
        <v>44</v>
      </c>
      <c r="O374" s="91"/>
      <c r="P374" s="227">
        <f>O374*H374</f>
        <v>0</v>
      </c>
      <c r="Q374" s="227">
        <v>0</v>
      </c>
      <c r="R374" s="227">
        <f>Q374*H374</f>
        <v>0</v>
      </c>
      <c r="S374" s="227">
        <v>0</v>
      </c>
      <c r="T374" s="228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9" t="s">
        <v>143</v>
      </c>
      <c r="AT374" s="229" t="s">
        <v>138</v>
      </c>
      <c r="AU374" s="229" t="s">
        <v>144</v>
      </c>
      <c r="AY374" s="17" t="s">
        <v>135</v>
      </c>
      <c r="BE374" s="230">
        <f>IF(N374="základní",J374,0)</f>
        <v>0</v>
      </c>
      <c r="BF374" s="230">
        <f>IF(N374="snížená",J374,0)</f>
        <v>0</v>
      </c>
      <c r="BG374" s="230">
        <f>IF(N374="zákl. přenesená",J374,0)</f>
        <v>0</v>
      </c>
      <c r="BH374" s="230">
        <f>IF(N374="sníž. přenesená",J374,0)</f>
        <v>0</v>
      </c>
      <c r="BI374" s="230">
        <f>IF(N374="nulová",J374,0)</f>
        <v>0</v>
      </c>
      <c r="BJ374" s="17" t="s">
        <v>144</v>
      </c>
      <c r="BK374" s="230">
        <f>ROUND(I374*H374,2)</f>
        <v>0</v>
      </c>
      <c r="BL374" s="17" t="s">
        <v>143</v>
      </c>
      <c r="BM374" s="229" t="s">
        <v>497</v>
      </c>
    </row>
    <row r="375" s="2" customFormat="1">
      <c r="A375" s="38"/>
      <c r="B375" s="39"/>
      <c r="C375" s="40"/>
      <c r="D375" s="231" t="s">
        <v>146</v>
      </c>
      <c r="E375" s="40"/>
      <c r="F375" s="232" t="s">
        <v>498</v>
      </c>
      <c r="G375" s="40"/>
      <c r="H375" s="40"/>
      <c r="I375" s="233"/>
      <c r="J375" s="40"/>
      <c r="K375" s="40"/>
      <c r="L375" s="44"/>
      <c r="M375" s="234"/>
      <c r="N375" s="235"/>
      <c r="O375" s="91"/>
      <c r="P375" s="91"/>
      <c r="Q375" s="91"/>
      <c r="R375" s="91"/>
      <c r="S375" s="91"/>
      <c r="T375" s="92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146</v>
      </c>
      <c r="AU375" s="17" t="s">
        <v>144</v>
      </c>
    </row>
    <row r="376" s="2" customFormat="1">
      <c r="A376" s="38"/>
      <c r="B376" s="39"/>
      <c r="C376" s="40"/>
      <c r="D376" s="236" t="s">
        <v>148</v>
      </c>
      <c r="E376" s="40"/>
      <c r="F376" s="237" t="s">
        <v>499</v>
      </c>
      <c r="G376" s="40"/>
      <c r="H376" s="40"/>
      <c r="I376" s="233"/>
      <c r="J376" s="40"/>
      <c r="K376" s="40"/>
      <c r="L376" s="44"/>
      <c r="M376" s="234"/>
      <c r="N376" s="235"/>
      <c r="O376" s="91"/>
      <c r="P376" s="91"/>
      <c r="Q376" s="91"/>
      <c r="R376" s="91"/>
      <c r="S376" s="91"/>
      <c r="T376" s="92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7" t="s">
        <v>148</v>
      </c>
      <c r="AU376" s="17" t="s">
        <v>144</v>
      </c>
    </row>
    <row r="377" s="13" customFormat="1">
      <c r="A377" s="13"/>
      <c r="B377" s="238"/>
      <c r="C377" s="239"/>
      <c r="D377" s="231" t="s">
        <v>150</v>
      </c>
      <c r="E377" s="240" t="s">
        <v>1</v>
      </c>
      <c r="F377" s="241" t="s">
        <v>500</v>
      </c>
      <c r="G377" s="239"/>
      <c r="H377" s="242">
        <v>50</v>
      </c>
      <c r="I377" s="243"/>
      <c r="J377" s="239"/>
      <c r="K377" s="239"/>
      <c r="L377" s="244"/>
      <c r="M377" s="245"/>
      <c r="N377" s="246"/>
      <c r="O377" s="246"/>
      <c r="P377" s="246"/>
      <c r="Q377" s="246"/>
      <c r="R377" s="246"/>
      <c r="S377" s="246"/>
      <c r="T377" s="247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8" t="s">
        <v>150</v>
      </c>
      <c r="AU377" s="248" t="s">
        <v>144</v>
      </c>
      <c r="AV377" s="13" t="s">
        <v>144</v>
      </c>
      <c r="AW377" s="13" t="s">
        <v>33</v>
      </c>
      <c r="AX377" s="13" t="s">
        <v>86</v>
      </c>
      <c r="AY377" s="248" t="s">
        <v>135</v>
      </c>
    </row>
    <row r="378" s="2" customFormat="1" ht="33" customHeight="1">
      <c r="A378" s="38"/>
      <c r="B378" s="39"/>
      <c r="C378" s="218" t="s">
        <v>501</v>
      </c>
      <c r="D378" s="218" t="s">
        <v>138</v>
      </c>
      <c r="E378" s="219" t="s">
        <v>502</v>
      </c>
      <c r="F378" s="220" t="s">
        <v>503</v>
      </c>
      <c r="G378" s="221" t="s">
        <v>141</v>
      </c>
      <c r="H378" s="222">
        <v>1200</v>
      </c>
      <c r="I378" s="223"/>
      <c r="J378" s="224">
        <f>ROUND(I378*H378,2)</f>
        <v>0</v>
      </c>
      <c r="K378" s="220" t="s">
        <v>142</v>
      </c>
      <c r="L378" s="44"/>
      <c r="M378" s="225" t="s">
        <v>1</v>
      </c>
      <c r="N378" s="226" t="s">
        <v>44</v>
      </c>
      <c r="O378" s="91"/>
      <c r="P378" s="227">
        <f>O378*H378</f>
        <v>0</v>
      </c>
      <c r="Q378" s="227">
        <v>0</v>
      </c>
      <c r="R378" s="227">
        <f>Q378*H378</f>
        <v>0</v>
      </c>
      <c r="S378" s="227">
        <v>0</v>
      </c>
      <c r="T378" s="228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29" t="s">
        <v>143</v>
      </c>
      <c r="AT378" s="229" t="s">
        <v>138</v>
      </c>
      <c r="AU378" s="229" t="s">
        <v>144</v>
      </c>
      <c r="AY378" s="17" t="s">
        <v>135</v>
      </c>
      <c r="BE378" s="230">
        <f>IF(N378="základní",J378,0)</f>
        <v>0</v>
      </c>
      <c r="BF378" s="230">
        <f>IF(N378="snížená",J378,0)</f>
        <v>0</v>
      </c>
      <c r="BG378" s="230">
        <f>IF(N378="zákl. přenesená",J378,0)</f>
        <v>0</v>
      </c>
      <c r="BH378" s="230">
        <f>IF(N378="sníž. přenesená",J378,0)</f>
        <v>0</v>
      </c>
      <c r="BI378" s="230">
        <f>IF(N378="nulová",J378,0)</f>
        <v>0</v>
      </c>
      <c r="BJ378" s="17" t="s">
        <v>144</v>
      </c>
      <c r="BK378" s="230">
        <f>ROUND(I378*H378,2)</f>
        <v>0</v>
      </c>
      <c r="BL378" s="17" t="s">
        <v>143</v>
      </c>
      <c r="BM378" s="229" t="s">
        <v>504</v>
      </c>
    </row>
    <row r="379" s="2" customFormat="1">
      <c r="A379" s="38"/>
      <c r="B379" s="39"/>
      <c r="C379" s="40"/>
      <c r="D379" s="231" t="s">
        <v>146</v>
      </c>
      <c r="E379" s="40"/>
      <c r="F379" s="232" t="s">
        <v>505</v>
      </c>
      <c r="G379" s="40"/>
      <c r="H379" s="40"/>
      <c r="I379" s="233"/>
      <c r="J379" s="40"/>
      <c r="K379" s="40"/>
      <c r="L379" s="44"/>
      <c r="M379" s="234"/>
      <c r="N379" s="235"/>
      <c r="O379" s="91"/>
      <c r="P379" s="91"/>
      <c r="Q379" s="91"/>
      <c r="R379" s="91"/>
      <c r="S379" s="91"/>
      <c r="T379" s="92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T379" s="17" t="s">
        <v>146</v>
      </c>
      <c r="AU379" s="17" t="s">
        <v>144</v>
      </c>
    </row>
    <row r="380" s="2" customFormat="1">
      <c r="A380" s="38"/>
      <c r="B380" s="39"/>
      <c r="C380" s="40"/>
      <c r="D380" s="236" t="s">
        <v>148</v>
      </c>
      <c r="E380" s="40"/>
      <c r="F380" s="237" t="s">
        <v>506</v>
      </c>
      <c r="G380" s="40"/>
      <c r="H380" s="40"/>
      <c r="I380" s="233"/>
      <c r="J380" s="40"/>
      <c r="K380" s="40"/>
      <c r="L380" s="44"/>
      <c r="M380" s="234"/>
      <c r="N380" s="235"/>
      <c r="O380" s="91"/>
      <c r="P380" s="91"/>
      <c r="Q380" s="91"/>
      <c r="R380" s="91"/>
      <c r="S380" s="91"/>
      <c r="T380" s="92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T380" s="17" t="s">
        <v>148</v>
      </c>
      <c r="AU380" s="17" t="s">
        <v>144</v>
      </c>
    </row>
    <row r="381" s="13" customFormat="1">
      <c r="A381" s="13"/>
      <c r="B381" s="238"/>
      <c r="C381" s="239"/>
      <c r="D381" s="231" t="s">
        <v>150</v>
      </c>
      <c r="E381" s="240" t="s">
        <v>1</v>
      </c>
      <c r="F381" s="241" t="s">
        <v>507</v>
      </c>
      <c r="G381" s="239"/>
      <c r="H381" s="242">
        <v>1200</v>
      </c>
      <c r="I381" s="243"/>
      <c r="J381" s="239"/>
      <c r="K381" s="239"/>
      <c r="L381" s="244"/>
      <c r="M381" s="245"/>
      <c r="N381" s="246"/>
      <c r="O381" s="246"/>
      <c r="P381" s="246"/>
      <c r="Q381" s="246"/>
      <c r="R381" s="246"/>
      <c r="S381" s="246"/>
      <c r="T381" s="247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8" t="s">
        <v>150</v>
      </c>
      <c r="AU381" s="248" t="s">
        <v>144</v>
      </c>
      <c r="AV381" s="13" t="s">
        <v>144</v>
      </c>
      <c r="AW381" s="13" t="s">
        <v>33</v>
      </c>
      <c r="AX381" s="13" t="s">
        <v>86</v>
      </c>
      <c r="AY381" s="248" t="s">
        <v>135</v>
      </c>
    </row>
    <row r="382" s="2" customFormat="1" ht="37.8" customHeight="1">
      <c r="A382" s="38"/>
      <c r="B382" s="39"/>
      <c r="C382" s="218" t="s">
        <v>508</v>
      </c>
      <c r="D382" s="218" t="s">
        <v>138</v>
      </c>
      <c r="E382" s="219" t="s">
        <v>509</v>
      </c>
      <c r="F382" s="220" t="s">
        <v>510</v>
      </c>
      <c r="G382" s="221" t="s">
        <v>141</v>
      </c>
      <c r="H382" s="222">
        <v>72000</v>
      </c>
      <c r="I382" s="223"/>
      <c r="J382" s="224">
        <f>ROUND(I382*H382,2)</f>
        <v>0</v>
      </c>
      <c r="K382" s="220" t="s">
        <v>142</v>
      </c>
      <c r="L382" s="44"/>
      <c r="M382" s="225" t="s">
        <v>1</v>
      </c>
      <c r="N382" s="226" t="s">
        <v>44</v>
      </c>
      <c r="O382" s="91"/>
      <c r="P382" s="227">
        <f>O382*H382</f>
        <v>0</v>
      </c>
      <c r="Q382" s="227">
        <v>0</v>
      </c>
      <c r="R382" s="227">
        <f>Q382*H382</f>
        <v>0</v>
      </c>
      <c r="S382" s="227">
        <v>0</v>
      </c>
      <c r="T382" s="228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29" t="s">
        <v>143</v>
      </c>
      <c r="AT382" s="229" t="s">
        <v>138</v>
      </c>
      <c r="AU382" s="229" t="s">
        <v>144</v>
      </c>
      <c r="AY382" s="17" t="s">
        <v>135</v>
      </c>
      <c r="BE382" s="230">
        <f>IF(N382="základní",J382,0)</f>
        <v>0</v>
      </c>
      <c r="BF382" s="230">
        <f>IF(N382="snížená",J382,0)</f>
        <v>0</v>
      </c>
      <c r="BG382" s="230">
        <f>IF(N382="zákl. přenesená",J382,0)</f>
        <v>0</v>
      </c>
      <c r="BH382" s="230">
        <f>IF(N382="sníž. přenesená",J382,0)</f>
        <v>0</v>
      </c>
      <c r="BI382" s="230">
        <f>IF(N382="nulová",J382,0)</f>
        <v>0</v>
      </c>
      <c r="BJ382" s="17" t="s">
        <v>144</v>
      </c>
      <c r="BK382" s="230">
        <f>ROUND(I382*H382,2)</f>
        <v>0</v>
      </c>
      <c r="BL382" s="17" t="s">
        <v>143</v>
      </c>
      <c r="BM382" s="229" t="s">
        <v>511</v>
      </c>
    </row>
    <row r="383" s="2" customFormat="1">
      <c r="A383" s="38"/>
      <c r="B383" s="39"/>
      <c r="C383" s="40"/>
      <c r="D383" s="231" t="s">
        <v>146</v>
      </c>
      <c r="E383" s="40"/>
      <c r="F383" s="232" t="s">
        <v>512</v>
      </c>
      <c r="G383" s="40"/>
      <c r="H383" s="40"/>
      <c r="I383" s="233"/>
      <c r="J383" s="40"/>
      <c r="K383" s="40"/>
      <c r="L383" s="44"/>
      <c r="M383" s="234"/>
      <c r="N383" s="235"/>
      <c r="O383" s="91"/>
      <c r="P383" s="91"/>
      <c r="Q383" s="91"/>
      <c r="R383" s="91"/>
      <c r="S383" s="91"/>
      <c r="T383" s="92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146</v>
      </c>
      <c r="AU383" s="17" t="s">
        <v>144</v>
      </c>
    </row>
    <row r="384" s="2" customFormat="1">
      <c r="A384" s="38"/>
      <c r="B384" s="39"/>
      <c r="C384" s="40"/>
      <c r="D384" s="236" t="s">
        <v>148</v>
      </c>
      <c r="E384" s="40"/>
      <c r="F384" s="237" t="s">
        <v>513</v>
      </c>
      <c r="G384" s="40"/>
      <c r="H384" s="40"/>
      <c r="I384" s="233"/>
      <c r="J384" s="40"/>
      <c r="K384" s="40"/>
      <c r="L384" s="44"/>
      <c r="M384" s="234"/>
      <c r="N384" s="235"/>
      <c r="O384" s="91"/>
      <c r="P384" s="91"/>
      <c r="Q384" s="91"/>
      <c r="R384" s="91"/>
      <c r="S384" s="91"/>
      <c r="T384" s="92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T384" s="17" t="s">
        <v>148</v>
      </c>
      <c r="AU384" s="17" t="s">
        <v>144</v>
      </c>
    </row>
    <row r="385" s="13" customFormat="1">
      <c r="A385" s="13"/>
      <c r="B385" s="238"/>
      <c r="C385" s="239"/>
      <c r="D385" s="231" t="s">
        <v>150</v>
      </c>
      <c r="E385" s="240" t="s">
        <v>1</v>
      </c>
      <c r="F385" s="241" t="s">
        <v>514</v>
      </c>
      <c r="G385" s="239"/>
      <c r="H385" s="242">
        <v>72000</v>
      </c>
      <c r="I385" s="243"/>
      <c r="J385" s="239"/>
      <c r="K385" s="239"/>
      <c r="L385" s="244"/>
      <c r="M385" s="245"/>
      <c r="N385" s="246"/>
      <c r="O385" s="246"/>
      <c r="P385" s="246"/>
      <c r="Q385" s="246"/>
      <c r="R385" s="246"/>
      <c r="S385" s="246"/>
      <c r="T385" s="247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8" t="s">
        <v>150</v>
      </c>
      <c r="AU385" s="248" t="s">
        <v>144</v>
      </c>
      <c r="AV385" s="13" t="s">
        <v>144</v>
      </c>
      <c r="AW385" s="13" t="s">
        <v>33</v>
      </c>
      <c r="AX385" s="13" t="s">
        <v>86</v>
      </c>
      <c r="AY385" s="248" t="s">
        <v>135</v>
      </c>
    </row>
    <row r="386" s="2" customFormat="1" ht="33" customHeight="1">
      <c r="A386" s="38"/>
      <c r="B386" s="39"/>
      <c r="C386" s="218" t="s">
        <v>515</v>
      </c>
      <c r="D386" s="218" t="s">
        <v>138</v>
      </c>
      <c r="E386" s="219" t="s">
        <v>516</v>
      </c>
      <c r="F386" s="220" t="s">
        <v>517</v>
      </c>
      <c r="G386" s="221" t="s">
        <v>141</v>
      </c>
      <c r="H386" s="222">
        <v>1200</v>
      </c>
      <c r="I386" s="223"/>
      <c r="J386" s="224">
        <f>ROUND(I386*H386,2)</f>
        <v>0</v>
      </c>
      <c r="K386" s="220" t="s">
        <v>142</v>
      </c>
      <c r="L386" s="44"/>
      <c r="M386" s="225" t="s">
        <v>1</v>
      </c>
      <c r="N386" s="226" t="s">
        <v>44</v>
      </c>
      <c r="O386" s="91"/>
      <c r="P386" s="227">
        <f>O386*H386</f>
        <v>0</v>
      </c>
      <c r="Q386" s="227">
        <v>0</v>
      </c>
      <c r="R386" s="227">
        <f>Q386*H386</f>
        <v>0</v>
      </c>
      <c r="S386" s="227">
        <v>0</v>
      </c>
      <c r="T386" s="228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29" t="s">
        <v>143</v>
      </c>
      <c r="AT386" s="229" t="s">
        <v>138</v>
      </c>
      <c r="AU386" s="229" t="s">
        <v>144</v>
      </c>
      <c r="AY386" s="17" t="s">
        <v>135</v>
      </c>
      <c r="BE386" s="230">
        <f>IF(N386="základní",J386,0)</f>
        <v>0</v>
      </c>
      <c r="BF386" s="230">
        <f>IF(N386="snížená",J386,0)</f>
        <v>0</v>
      </c>
      <c r="BG386" s="230">
        <f>IF(N386="zákl. přenesená",J386,0)</f>
        <v>0</v>
      </c>
      <c r="BH386" s="230">
        <f>IF(N386="sníž. přenesená",J386,0)</f>
        <v>0</v>
      </c>
      <c r="BI386" s="230">
        <f>IF(N386="nulová",J386,0)</f>
        <v>0</v>
      </c>
      <c r="BJ386" s="17" t="s">
        <v>144</v>
      </c>
      <c r="BK386" s="230">
        <f>ROUND(I386*H386,2)</f>
        <v>0</v>
      </c>
      <c r="BL386" s="17" t="s">
        <v>143</v>
      </c>
      <c r="BM386" s="229" t="s">
        <v>518</v>
      </c>
    </row>
    <row r="387" s="2" customFormat="1">
      <c r="A387" s="38"/>
      <c r="B387" s="39"/>
      <c r="C387" s="40"/>
      <c r="D387" s="231" t="s">
        <v>146</v>
      </c>
      <c r="E387" s="40"/>
      <c r="F387" s="232" t="s">
        <v>519</v>
      </c>
      <c r="G387" s="40"/>
      <c r="H387" s="40"/>
      <c r="I387" s="233"/>
      <c r="J387" s="40"/>
      <c r="K387" s="40"/>
      <c r="L387" s="44"/>
      <c r="M387" s="234"/>
      <c r="N387" s="235"/>
      <c r="O387" s="91"/>
      <c r="P387" s="91"/>
      <c r="Q387" s="91"/>
      <c r="R387" s="91"/>
      <c r="S387" s="91"/>
      <c r="T387" s="92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146</v>
      </c>
      <c r="AU387" s="17" t="s">
        <v>144</v>
      </c>
    </row>
    <row r="388" s="2" customFormat="1">
      <c r="A388" s="38"/>
      <c r="B388" s="39"/>
      <c r="C388" s="40"/>
      <c r="D388" s="236" t="s">
        <v>148</v>
      </c>
      <c r="E388" s="40"/>
      <c r="F388" s="237" t="s">
        <v>520</v>
      </c>
      <c r="G388" s="40"/>
      <c r="H388" s="40"/>
      <c r="I388" s="233"/>
      <c r="J388" s="40"/>
      <c r="K388" s="40"/>
      <c r="L388" s="44"/>
      <c r="M388" s="234"/>
      <c r="N388" s="235"/>
      <c r="O388" s="91"/>
      <c r="P388" s="91"/>
      <c r="Q388" s="91"/>
      <c r="R388" s="91"/>
      <c r="S388" s="91"/>
      <c r="T388" s="92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T388" s="17" t="s">
        <v>148</v>
      </c>
      <c r="AU388" s="17" t="s">
        <v>144</v>
      </c>
    </row>
    <row r="389" s="2" customFormat="1" ht="16.5" customHeight="1">
      <c r="A389" s="38"/>
      <c r="B389" s="39"/>
      <c r="C389" s="218" t="s">
        <v>521</v>
      </c>
      <c r="D389" s="218" t="s">
        <v>138</v>
      </c>
      <c r="E389" s="219" t="s">
        <v>522</v>
      </c>
      <c r="F389" s="220" t="s">
        <v>523</v>
      </c>
      <c r="G389" s="221" t="s">
        <v>141</v>
      </c>
      <c r="H389" s="222">
        <v>1200</v>
      </c>
      <c r="I389" s="223"/>
      <c r="J389" s="224">
        <f>ROUND(I389*H389,2)</f>
        <v>0</v>
      </c>
      <c r="K389" s="220" t="s">
        <v>142</v>
      </c>
      <c r="L389" s="44"/>
      <c r="M389" s="225" t="s">
        <v>1</v>
      </c>
      <c r="N389" s="226" t="s">
        <v>44</v>
      </c>
      <c r="O389" s="91"/>
      <c r="P389" s="227">
        <f>O389*H389</f>
        <v>0</v>
      </c>
      <c r="Q389" s="227">
        <v>0</v>
      </c>
      <c r="R389" s="227">
        <f>Q389*H389</f>
        <v>0</v>
      </c>
      <c r="S389" s="227">
        <v>0</v>
      </c>
      <c r="T389" s="228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29" t="s">
        <v>143</v>
      </c>
      <c r="AT389" s="229" t="s">
        <v>138</v>
      </c>
      <c r="AU389" s="229" t="s">
        <v>144</v>
      </c>
      <c r="AY389" s="17" t="s">
        <v>135</v>
      </c>
      <c r="BE389" s="230">
        <f>IF(N389="základní",J389,0)</f>
        <v>0</v>
      </c>
      <c r="BF389" s="230">
        <f>IF(N389="snížená",J389,0)</f>
        <v>0</v>
      </c>
      <c r="BG389" s="230">
        <f>IF(N389="zákl. přenesená",J389,0)</f>
        <v>0</v>
      </c>
      <c r="BH389" s="230">
        <f>IF(N389="sníž. přenesená",J389,0)</f>
        <v>0</v>
      </c>
      <c r="BI389" s="230">
        <f>IF(N389="nulová",J389,0)</f>
        <v>0</v>
      </c>
      <c r="BJ389" s="17" t="s">
        <v>144</v>
      </c>
      <c r="BK389" s="230">
        <f>ROUND(I389*H389,2)</f>
        <v>0</v>
      </c>
      <c r="BL389" s="17" t="s">
        <v>143</v>
      </c>
      <c r="BM389" s="229" t="s">
        <v>524</v>
      </c>
    </row>
    <row r="390" s="2" customFormat="1">
      <c r="A390" s="38"/>
      <c r="B390" s="39"/>
      <c r="C390" s="40"/>
      <c r="D390" s="231" t="s">
        <v>146</v>
      </c>
      <c r="E390" s="40"/>
      <c r="F390" s="232" t="s">
        <v>525</v>
      </c>
      <c r="G390" s="40"/>
      <c r="H390" s="40"/>
      <c r="I390" s="233"/>
      <c r="J390" s="40"/>
      <c r="K390" s="40"/>
      <c r="L390" s="44"/>
      <c r="M390" s="234"/>
      <c r="N390" s="235"/>
      <c r="O390" s="91"/>
      <c r="P390" s="91"/>
      <c r="Q390" s="91"/>
      <c r="R390" s="91"/>
      <c r="S390" s="91"/>
      <c r="T390" s="92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146</v>
      </c>
      <c r="AU390" s="17" t="s">
        <v>144</v>
      </c>
    </row>
    <row r="391" s="2" customFormat="1">
      <c r="A391" s="38"/>
      <c r="B391" s="39"/>
      <c r="C391" s="40"/>
      <c r="D391" s="236" t="s">
        <v>148</v>
      </c>
      <c r="E391" s="40"/>
      <c r="F391" s="237" t="s">
        <v>526</v>
      </c>
      <c r="G391" s="40"/>
      <c r="H391" s="40"/>
      <c r="I391" s="233"/>
      <c r="J391" s="40"/>
      <c r="K391" s="40"/>
      <c r="L391" s="44"/>
      <c r="M391" s="234"/>
      <c r="N391" s="235"/>
      <c r="O391" s="91"/>
      <c r="P391" s="91"/>
      <c r="Q391" s="91"/>
      <c r="R391" s="91"/>
      <c r="S391" s="91"/>
      <c r="T391" s="92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T391" s="17" t="s">
        <v>148</v>
      </c>
      <c r="AU391" s="17" t="s">
        <v>144</v>
      </c>
    </row>
    <row r="392" s="2" customFormat="1" ht="16.5" customHeight="1">
      <c r="A392" s="38"/>
      <c r="B392" s="39"/>
      <c r="C392" s="218" t="s">
        <v>527</v>
      </c>
      <c r="D392" s="218" t="s">
        <v>138</v>
      </c>
      <c r="E392" s="219" t="s">
        <v>528</v>
      </c>
      <c r="F392" s="220" t="s">
        <v>529</v>
      </c>
      <c r="G392" s="221" t="s">
        <v>141</v>
      </c>
      <c r="H392" s="222">
        <v>72000</v>
      </c>
      <c r="I392" s="223"/>
      <c r="J392" s="224">
        <f>ROUND(I392*H392,2)</f>
        <v>0</v>
      </c>
      <c r="K392" s="220" t="s">
        <v>142</v>
      </c>
      <c r="L392" s="44"/>
      <c r="M392" s="225" t="s">
        <v>1</v>
      </c>
      <c r="N392" s="226" t="s">
        <v>44</v>
      </c>
      <c r="O392" s="91"/>
      <c r="P392" s="227">
        <f>O392*H392</f>
        <v>0</v>
      </c>
      <c r="Q392" s="227">
        <v>0</v>
      </c>
      <c r="R392" s="227">
        <f>Q392*H392</f>
        <v>0</v>
      </c>
      <c r="S392" s="227">
        <v>0</v>
      </c>
      <c r="T392" s="228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29" t="s">
        <v>143</v>
      </c>
      <c r="AT392" s="229" t="s">
        <v>138</v>
      </c>
      <c r="AU392" s="229" t="s">
        <v>144</v>
      </c>
      <c r="AY392" s="17" t="s">
        <v>135</v>
      </c>
      <c r="BE392" s="230">
        <f>IF(N392="základní",J392,0)</f>
        <v>0</v>
      </c>
      <c r="BF392" s="230">
        <f>IF(N392="snížená",J392,0)</f>
        <v>0</v>
      </c>
      <c r="BG392" s="230">
        <f>IF(N392="zákl. přenesená",J392,0)</f>
        <v>0</v>
      </c>
      <c r="BH392" s="230">
        <f>IF(N392="sníž. přenesená",J392,0)</f>
        <v>0</v>
      </c>
      <c r="BI392" s="230">
        <f>IF(N392="nulová",J392,0)</f>
        <v>0</v>
      </c>
      <c r="BJ392" s="17" t="s">
        <v>144</v>
      </c>
      <c r="BK392" s="230">
        <f>ROUND(I392*H392,2)</f>
        <v>0</v>
      </c>
      <c r="BL392" s="17" t="s">
        <v>143</v>
      </c>
      <c r="BM392" s="229" t="s">
        <v>530</v>
      </c>
    </row>
    <row r="393" s="2" customFormat="1">
      <c r="A393" s="38"/>
      <c r="B393" s="39"/>
      <c r="C393" s="40"/>
      <c r="D393" s="231" t="s">
        <v>146</v>
      </c>
      <c r="E393" s="40"/>
      <c r="F393" s="232" t="s">
        <v>531</v>
      </c>
      <c r="G393" s="40"/>
      <c r="H393" s="40"/>
      <c r="I393" s="233"/>
      <c r="J393" s="40"/>
      <c r="K393" s="40"/>
      <c r="L393" s="44"/>
      <c r="M393" s="234"/>
      <c r="N393" s="235"/>
      <c r="O393" s="91"/>
      <c r="P393" s="91"/>
      <c r="Q393" s="91"/>
      <c r="R393" s="91"/>
      <c r="S393" s="91"/>
      <c r="T393" s="92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146</v>
      </c>
      <c r="AU393" s="17" t="s">
        <v>144</v>
      </c>
    </row>
    <row r="394" s="2" customFormat="1">
      <c r="A394" s="38"/>
      <c r="B394" s="39"/>
      <c r="C394" s="40"/>
      <c r="D394" s="236" t="s">
        <v>148</v>
      </c>
      <c r="E394" s="40"/>
      <c r="F394" s="237" t="s">
        <v>532</v>
      </c>
      <c r="G394" s="40"/>
      <c r="H394" s="40"/>
      <c r="I394" s="233"/>
      <c r="J394" s="40"/>
      <c r="K394" s="40"/>
      <c r="L394" s="44"/>
      <c r="M394" s="234"/>
      <c r="N394" s="235"/>
      <c r="O394" s="91"/>
      <c r="P394" s="91"/>
      <c r="Q394" s="91"/>
      <c r="R394" s="91"/>
      <c r="S394" s="91"/>
      <c r="T394" s="92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T394" s="17" t="s">
        <v>148</v>
      </c>
      <c r="AU394" s="17" t="s">
        <v>144</v>
      </c>
    </row>
    <row r="395" s="13" customFormat="1">
      <c r="A395" s="13"/>
      <c r="B395" s="238"/>
      <c r="C395" s="239"/>
      <c r="D395" s="231" t="s">
        <v>150</v>
      </c>
      <c r="E395" s="240" t="s">
        <v>1</v>
      </c>
      <c r="F395" s="241" t="s">
        <v>533</v>
      </c>
      <c r="G395" s="239"/>
      <c r="H395" s="242">
        <v>72000</v>
      </c>
      <c r="I395" s="243"/>
      <c r="J395" s="239"/>
      <c r="K395" s="239"/>
      <c r="L395" s="244"/>
      <c r="M395" s="245"/>
      <c r="N395" s="246"/>
      <c r="O395" s="246"/>
      <c r="P395" s="246"/>
      <c r="Q395" s="246"/>
      <c r="R395" s="246"/>
      <c r="S395" s="246"/>
      <c r="T395" s="247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8" t="s">
        <v>150</v>
      </c>
      <c r="AU395" s="248" t="s">
        <v>144</v>
      </c>
      <c r="AV395" s="13" t="s">
        <v>144</v>
      </c>
      <c r="AW395" s="13" t="s">
        <v>33</v>
      </c>
      <c r="AX395" s="13" t="s">
        <v>86</v>
      </c>
      <c r="AY395" s="248" t="s">
        <v>135</v>
      </c>
    </row>
    <row r="396" s="2" customFormat="1" ht="21.75" customHeight="1">
      <c r="A396" s="38"/>
      <c r="B396" s="39"/>
      <c r="C396" s="218" t="s">
        <v>534</v>
      </c>
      <c r="D396" s="218" t="s">
        <v>138</v>
      </c>
      <c r="E396" s="219" t="s">
        <v>535</v>
      </c>
      <c r="F396" s="220" t="s">
        <v>536</v>
      </c>
      <c r="G396" s="221" t="s">
        <v>141</v>
      </c>
      <c r="H396" s="222">
        <v>1200</v>
      </c>
      <c r="I396" s="223"/>
      <c r="J396" s="224">
        <f>ROUND(I396*H396,2)</f>
        <v>0</v>
      </c>
      <c r="K396" s="220" t="s">
        <v>142</v>
      </c>
      <c r="L396" s="44"/>
      <c r="M396" s="225" t="s">
        <v>1</v>
      </c>
      <c r="N396" s="226" t="s">
        <v>44</v>
      </c>
      <c r="O396" s="91"/>
      <c r="P396" s="227">
        <f>O396*H396</f>
        <v>0</v>
      </c>
      <c r="Q396" s="227">
        <v>0</v>
      </c>
      <c r="R396" s="227">
        <f>Q396*H396</f>
        <v>0</v>
      </c>
      <c r="S396" s="227">
        <v>0</v>
      </c>
      <c r="T396" s="228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29" t="s">
        <v>143</v>
      </c>
      <c r="AT396" s="229" t="s">
        <v>138</v>
      </c>
      <c r="AU396" s="229" t="s">
        <v>144</v>
      </c>
      <c r="AY396" s="17" t="s">
        <v>135</v>
      </c>
      <c r="BE396" s="230">
        <f>IF(N396="základní",J396,0)</f>
        <v>0</v>
      </c>
      <c r="BF396" s="230">
        <f>IF(N396="snížená",J396,0)</f>
        <v>0</v>
      </c>
      <c r="BG396" s="230">
        <f>IF(N396="zákl. přenesená",J396,0)</f>
        <v>0</v>
      </c>
      <c r="BH396" s="230">
        <f>IF(N396="sníž. přenesená",J396,0)</f>
        <v>0</v>
      </c>
      <c r="BI396" s="230">
        <f>IF(N396="nulová",J396,0)</f>
        <v>0</v>
      </c>
      <c r="BJ396" s="17" t="s">
        <v>144</v>
      </c>
      <c r="BK396" s="230">
        <f>ROUND(I396*H396,2)</f>
        <v>0</v>
      </c>
      <c r="BL396" s="17" t="s">
        <v>143</v>
      </c>
      <c r="BM396" s="229" t="s">
        <v>537</v>
      </c>
    </row>
    <row r="397" s="2" customFormat="1">
      <c r="A397" s="38"/>
      <c r="B397" s="39"/>
      <c r="C397" s="40"/>
      <c r="D397" s="231" t="s">
        <v>146</v>
      </c>
      <c r="E397" s="40"/>
      <c r="F397" s="232" t="s">
        <v>538</v>
      </c>
      <c r="G397" s="40"/>
      <c r="H397" s="40"/>
      <c r="I397" s="233"/>
      <c r="J397" s="40"/>
      <c r="K397" s="40"/>
      <c r="L397" s="44"/>
      <c r="M397" s="234"/>
      <c r="N397" s="235"/>
      <c r="O397" s="91"/>
      <c r="P397" s="91"/>
      <c r="Q397" s="91"/>
      <c r="R397" s="91"/>
      <c r="S397" s="91"/>
      <c r="T397" s="92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146</v>
      </c>
      <c r="AU397" s="17" t="s">
        <v>144</v>
      </c>
    </row>
    <row r="398" s="2" customFormat="1">
      <c r="A398" s="38"/>
      <c r="B398" s="39"/>
      <c r="C398" s="40"/>
      <c r="D398" s="236" t="s">
        <v>148</v>
      </c>
      <c r="E398" s="40"/>
      <c r="F398" s="237" t="s">
        <v>539</v>
      </c>
      <c r="G398" s="40"/>
      <c r="H398" s="40"/>
      <c r="I398" s="233"/>
      <c r="J398" s="40"/>
      <c r="K398" s="40"/>
      <c r="L398" s="44"/>
      <c r="M398" s="234"/>
      <c r="N398" s="235"/>
      <c r="O398" s="91"/>
      <c r="P398" s="91"/>
      <c r="Q398" s="91"/>
      <c r="R398" s="91"/>
      <c r="S398" s="91"/>
      <c r="T398" s="92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T398" s="17" t="s">
        <v>148</v>
      </c>
      <c r="AU398" s="17" t="s">
        <v>144</v>
      </c>
    </row>
    <row r="399" s="13" customFormat="1">
      <c r="A399" s="13"/>
      <c r="B399" s="238"/>
      <c r="C399" s="239"/>
      <c r="D399" s="231" t="s">
        <v>150</v>
      </c>
      <c r="E399" s="240" t="s">
        <v>1</v>
      </c>
      <c r="F399" s="241" t="s">
        <v>540</v>
      </c>
      <c r="G399" s="239"/>
      <c r="H399" s="242">
        <v>1200</v>
      </c>
      <c r="I399" s="243"/>
      <c r="J399" s="239"/>
      <c r="K399" s="239"/>
      <c r="L399" s="244"/>
      <c r="M399" s="245"/>
      <c r="N399" s="246"/>
      <c r="O399" s="246"/>
      <c r="P399" s="246"/>
      <c r="Q399" s="246"/>
      <c r="R399" s="246"/>
      <c r="S399" s="246"/>
      <c r="T399" s="247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8" t="s">
        <v>150</v>
      </c>
      <c r="AU399" s="248" t="s">
        <v>144</v>
      </c>
      <c r="AV399" s="13" t="s">
        <v>144</v>
      </c>
      <c r="AW399" s="13" t="s">
        <v>33</v>
      </c>
      <c r="AX399" s="13" t="s">
        <v>86</v>
      </c>
      <c r="AY399" s="248" t="s">
        <v>135</v>
      </c>
    </row>
    <row r="400" s="2" customFormat="1" ht="33" customHeight="1">
      <c r="A400" s="38"/>
      <c r="B400" s="39"/>
      <c r="C400" s="218" t="s">
        <v>541</v>
      </c>
      <c r="D400" s="218" t="s">
        <v>138</v>
      </c>
      <c r="E400" s="219" t="s">
        <v>542</v>
      </c>
      <c r="F400" s="220" t="s">
        <v>543</v>
      </c>
      <c r="G400" s="221" t="s">
        <v>141</v>
      </c>
      <c r="H400" s="222">
        <v>337</v>
      </c>
      <c r="I400" s="223"/>
      <c r="J400" s="224">
        <f>ROUND(I400*H400,2)</f>
        <v>0</v>
      </c>
      <c r="K400" s="220" t="s">
        <v>142</v>
      </c>
      <c r="L400" s="44"/>
      <c r="M400" s="225" t="s">
        <v>1</v>
      </c>
      <c r="N400" s="226" t="s">
        <v>44</v>
      </c>
      <c r="O400" s="91"/>
      <c r="P400" s="227">
        <f>O400*H400</f>
        <v>0</v>
      </c>
      <c r="Q400" s="227">
        <v>0</v>
      </c>
      <c r="R400" s="227">
        <f>Q400*H400</f>
        <v>0</v>
      </c>
      <c r="S400" s="227">
        <v>0</v>
      </c>
      <c r="T400" s="228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29" t="s">
        <v>143</v>
      </c>
      <c r="AT400" s="229" t="s">
        <v>138</v>
      </c>
      <c r="AU400" s="229" t="s">
        <v>144</v>
      </c>
      <c r="AY400" s="17" t="s">
        <v>135</v>
      </c>
      <c r="BE400" s="230">
        <f>IF(N400="základní",J400,0)</f>
        <v>0</v>
      </c>
      <c r="BF400" s="230">
        <f>IF(N400="snížená",J400,0)</f>
        <v>0</v>
      </c>
      <c r="BG400" s="230">
        <f>IF(N400="zákl. přenesená",J400,0)</f>
        <v>0</v>
      </c>
      <c r="BH400" s="230">
        <f>IF(N400="sníž. přenesená",J400,0)</f>
        <v>0</v>
      </c>
      <c r="BI400" s="230">
        <f>IF(N400="nulová",J400,0)</f>
        <v>0</v>
      </c>
      <c r="BJ400" s="17" t="s">
        <v>144</v>
      </c>
      <c r="BK400" s="230">
        <f>ROUND(I400*H400,2)</f>
        <v>0</v>
      </c>
      <c r="BL400" s="17" t="s">
        <v>143</v>
      </c>
      <c r="BM400" s="229" t="s">
        <v>544</v>
      </c>
    </row>
    <row r="401" s="2" customFormat="1">
      <c r="A401" s="38"/>
      <c r="B401" s="39"/>
      <c r="C401" s="40"/>
      <c r="D401" s="231" t="s">
        <v>146</v>
      </c>
      <c r="E401" s="40"/>
      <c r="F401" s="232" t="s">
        <v>545</v>
      </c>
      <c r="G401" s="40"/>
      <c r="H401" s="40"/>
      <c r="I401" s="233"/>
      <c r="J401" s="40"/>
      <c r="K401" s="40"/>
      <c r="L401" s="44"/>
      <c r="M401" s="234"/>
      <c r="N401" s="235"/>
      <c r="O401" s="91"/>
      <c r="P401" s="91"/>
      <c r="Q401" s="91"/>
      <c r="R401" s="91"/>
      <c r="S401" s="91"/>
      <c r="T401" s="92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T401" s="17" t="s">
        <v>146</v>
      </c>
      <c r="AU401" s="17" t="s">
        <v>144</v>
      </c>
    </row>
    <row r="402" s="2" customFormat="1">
      <c r="A402" s="38"/>
      <c r="B402" s="39"/>
      <c r="C402" s="40"/>
      <c r="D402" s="236" t="s">
        <v>148</v>
      </c>
      <c r="E402" s="40"/>
      <c r="F402" s="237" t="s">
        <v>546</v>
      </c>
      <c r="G402" s="40"/>
      <c r="H402" s="40"/>
      <c r="I402" s="233"/>
      <c r="J402" s="40"/>
      <c r="K402" s="40"/>
      <c r="L402" s="44"/>
      <c r="M402" s="234"/>
      <c r="N402" s="235"/>
      <c r="O402" s="91"/>
      <c r="P402" s="91"/>
      <c r="Q402" s="91"/>
      <c r="R402" s="91"/>
      <c r="S402" s="91"/>
      <c r="T402" s="92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7" t="s">
        <v>148</v>
      </c>
      <c r="AU402" s="17" t="s">
        <v>144</v>
      </c>
    </row>
    <row r="403" s="13" customFormat="1">
      <c r="A403" s="13"/>
      <c r="B403" s="238"/>
      <c r="C403" s="239"/>
      <c r="D403" s="231" t="s">
        <v>150</v>
      </c>
      <c r="E403" s="240" t="s">
        <v>1</v>
      </c>
      <c r="F403" s="241" t="s">
        <v>547</v>
      </c>
      <c r="G403" s="239"/>
      <c r="H403" s="242">
        <v>337</v>
      </c>
      <c r="I403" s="243"/>
      <c r="J403" s="239"/>
      <c r="K403" s="239"/>
      <c r="L403" s="244"/>
      <c r="M403" s="245"/>
      <c r="N403" s="246"/>
      <c r="O403" s="246"/>
      <c r="P403" s="246"/>
      <c r="Q403" s="246"/>
      <c r="R403" s="246"/>
      <c r="S403" s="246"/>
      <c r="T403" s="247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8" t="s">
        <v>150</v>
      </c>
      <c r="AU403" s="248" t="s">
        <v>144</v>
      </c>
      <c r="AV403" s="13" t="s">
        <v>144</v>
      </c>
      <c r="AW403" s="13" t="s">
        <v>33</v>
      </c>
      <c r="AX403" s="13" t="s">
        <v>86</v>
      </c>
      <c r="AY403" s="248" t="s">
        <v>135</v>
      </c>
    </row>
    <row r="404" s="2" customFormat="1" ht="16.5" customHeight="1">
      <c r="A404" s="38"/>
      <c r="B404" s="39"/>
      <c r="C404" s="218" t="s">
        <v>548</v>
      </c>
      <c r="D404" s="218" t="s">
        <v>138</v>
      </c>
      <c r="E404" s="219" t="s">
        <v>549</v>
      </c>
      <c r="F404" s="220" t="s">
        <v>550</v>
      </c>
      <c r="G404" s="221" t="s">
        <v>477</v>
      </c>
      <c r="H404" s="222">
        <v>18</v>
      </c>
      <c r="I404" s="223"/>
      <c r="J404" s="224">
        <f>ROUND(I404*H404,2)</f>
        <v>0</v>
      </c>
      <c r="K404" s="220" t="s">
        <v>142</v>
      </c>
      <c r="L404" s="44"/>
      <c r="M404" s="225" t="s">
        <v>1</v>
      </c>
      <c r="N404" s="226" t="s">
        <v>44</v>
      </c>
      <c r="O404" s="91"/>
      <c r="P404" s="227">
        <f>O404*H404</f>
        <v>0</v>
      </c>
      <c r="Q404" s="227">
        <v>0.0044200000000000003</v>
      </c>
      <c r="R404" s="227">
        <f>Q404*H404</f>
        <v>0.079560000000000006</v>
      </c>
      <c r="S404" s="227">
        <v>0</v>
      </c>
      <c r="T404" s="228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29" t="s">
        <v>143</v>
      </c>
      <c r="AT404" s="229" t="s">
        <v>138</v>
      </c>
      <c r="AU404" s="229" t="s">
        <v>144</v>
      </c>
      <c r="AY404" s="17" t="s">
        <v>135</v>
      </c>
      <c r="BE404" s="230">
        <f>IF(N404="základní",J404,0)</f>
        <v>0</v>
      </c>
      <c r="BF404" s="230">
        <f>IF(N404="snížená",J404,0)</f>
        <v>0</v>
      </c>
      <c r="BG404" s="230">
        <f>IF(N404="zákl. přenesená",J404,0)</f>
        <v>0</v>
      </c>
      <c r="BH404" s="230">
        <f>IF(N404="sníž. přenesená",J404,0)</f>
        <v>0</v>
      </c>
      <c r="BI404" s="230">
        <f>IF(N404="nulová",J404,0)</f>
        <v>0</v>
      </c>
      <c r="BJ404" s="17" t="s">
        <v>144</v>
      </c>
      <c r="BK404" s="230">
        <f>ROUND(I404*H404,2)</f>
        <v>0</v>
      </c>
      <c r="BL404" s="17" t="s">
        <v>143</v>
      </c>
      <c r="BM404" s="229" t="s">
        <v>551</v>
      </c>
    </row>
    <row r="405" s="2" customFormat="1">
      <c r="A405" s="38"/>
      <c r="B405" s="39"/>
      <c r="C405" s="40"/>
      <c r="D405" s="231" t="s">
        <v>146</v>
      </c>
      <c r="E405" s="40"/>
      <c r="F405" s="232" t="s">
        <v>552</v>
      </c>
      <c r="G405" s="40"/>
      <c r="H405" s="40"/>
      <c r="I405" s="233"/>
      <c r="J405" s="40"/>
      <c r="K405" s="40"/>
      <c r="L405" s="44"/>
      <c r="M405" s="234"/>
      <c r="N405" s="235"/>
      <c r="O405" s="91"/>
      <c r="P405" s="91"/>
      <c r="Q405" s="91"/>
      <c r="R405" s="91"/>
      <c r="S405" s="91"/>
      <c r="T405" s="92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146</v>
      </c>
      <c r="AU405" s="17" t="s">
        <v>144</v>
      </c>
    </row>
    <row r="406" s="2" customFormat="1">
      <c r="A406" s="38"/>
      <c r="B406" s="39"/>
      <c r="C406" s="40"/>
      <c r="D406" s="236" t="s">
        <v>148</v>
      </c>
      <c r="E406" s="40"/>
      <c r="F406" s="237" t="s">
        <v>553</v>
      </c>
      <c r="G406" s="40"/>
      <c r="H406" s="40"/>
      <c r="I406" s="233"/>
      <c r="J406" s="40"/>
      <c r="K406" s="40"/>
      <c r="L406" s="44"/>
      <c r="M406" s="234"/>
      <c r="N406" s="235"/>
      <c r="O406" s="91"/>
      <c r="P406" s="91"/>
      <c r="Q406" s="91"/>
      <c r="R406" s="91"/>
      <c r="S406" s="91"/>
      <c r="T406" s="92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T406" s="17" t="s">
        <v>148</v>
      </c>
      <c r="AU406" s="17" t="s">
        <v>144</v>
      </c>
    </row>
    <row r="407" s="2" customFormat="1" ht="16.5" customHeight="1">
      <c r="A407" s="38"/>
      <c r="B407" s="39"/>
      <c r="C407" s="260" t="s">
        <v>554</v>
      </c>
      <c r="D407" s="260" t="s">
        <v>220</v>
      </c>
      <c r="E407" s="261" t="s">
        <v>555</v>
      </c>
      <c r="F407" s="262" t="s">
        <v>556</v>
      </c>
      <c r="G407" s="263" t="s">
        <v>477</v>
      </c>
      <c r="H407" s="264">
        <v>18</v>
      </c>
      <c r="I407" s="265"/>
      <c r="J407" s="266">
        <f>ROUND(I407*H407,2)</f>
        <v>0</v>
      </c>
      <c r="K407" s="262" t="s">
        <v>1</v>
      </c>
      <c r="L407" s="267"/>
      <c r="M407" s="268" t="s">
        <v>1</v>
      </c>
      <c r="N407" s="269" t="s">
        <v>44</v>
      </c>
      <c r="O407" s="91"/>
      <c r="P407" s="227">
        <f>O407*H407</f>
        <v>0</v>
      </c>
      <c r="Q407" s="227">
        <v>0</v>
      </c>
      <c r="R407" s="227">
        <f>Q407*H407</f>
        <v>0</v>
      </c>
      <c r="S407" s="227">
        <v>0</v>
      </c>
      <c r="T407" s="228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29" t="s">
        <v>223</v>
      </c>
      <c r="AT407" s="229" t="s">
        <v>220</v>
      </c>
      <c r="AU407" s="229" t="s">
        <v>144</v>
      </c>
      <c r="AY407" s="17" t="s">
        <v>135</v>
      </c>
      <c r="BE407" s="230">
        <f>IF(N407="základní",J407,0)</f>
        <v>0</v>
      </c>
      <c r="BF407" s="230">
        <f>IF(N407="snížená",J407,0)</f>
        <v>0</v>
      </c>
      <c r="BG407" s="230">
        <f>IF(N407="zákl. přenesená",J407,0)</f>
        <v>0</v>
      </c>
      <c r="BH407" s="230">
        <f>IF(N407="sníž. přenesená",J407,0)</f>
        <v>0</v>
      </c>
      <c r="BI407" s="230">
        <f>IF(N407="nulová",J407,0)</f>
        <v>0</v>
      </c>
      <c r="BJ407" s="17" t="s">
        <v>144</v>
      </c>
      <c r="BK407" s="230">
        <f>ROUND(I407*H407,2)</f>
        <v>0</v>
      </c>
      <c r="BL407" s="17" t="s">
        <v>143</v>
      </c>
      <c r="BM407" s="229" t="s">
        <v>557</v>
      </c>
    </row>
    <row r="408" s="2" customFormat="1">
      <c r="A408" s="38"/>
      <c r="B408" s="39"/>
      <c r="C408" s="40"/>
      <c r="D408" s="231" t="s">
        <v>146</v>
      </c>
      <c r="E408" s="40"/>
      <c r="F408" s="232" t="s">
        <v>556</v>
      </c>
      <c r="G408" s="40"/>
      <c r="H408" s="40"/>
      <c r="I408" s="233"/>
      <c r="J408" s="40"/>
      <c r="K408" s="40"/>
      <c r="L408" s="44"/>
      <c r="M408" s="234"/>
      <c r="N408" s="235"/>
      <c r="O408" s="91"/>
      <c r="P408" s="91"/>
      <c r="Q408" s="91"/>
      <c r="R408" s="91"/>
      <c r="S408" s="91"/>
      <c r="T408" s="92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146</v>
      </c>
      <c r="AU408" s="17" t="s">
        <v>144</v>
      </c>
    </row>
    <row r="409" s="2" customFormat="1" ht="24.15" customHeight="1">
      <c r="A409" s="38"/>
      <c r="B409" s="39"/>
      <c r="C409" s="218" t="s">
        <v>558</v>
      </c>
      <c r="D409" s="218" t="s">
        <v>138</v>
      </c>
      <c r="E409" s="219" t="s">
        <v>559</v>
      </c>
      <c r="F409" s="220" t="s">
        <v>560</v>
      </c>
      <c r="G409" s="221" t="s">
        <v>141</v>
      </c>
      <c r="H409" s="222">
        <v>24</v>
      </c>
      <c r="I409" s="223"/>
      <c r="J409" s="224">
        <f>ROUND(I409*H409,2)</f>
        <v>0</v>
      </c>
      <c r="K409" s="220" t="s">
        <v>142</v>
      </c>
      <c r="L409" s="44"/>
      <c r="M409" s="225" t="s">
        <v>1</v>
      </c>
      <c r="N409" s="226" t="s">
        <v>44</v>
      </c>
      <c r="O409" s="91"/>
      <c r="P409" s="227">
        <f>O409*H409</f>
        <v>0</v>
      </c>
      <c r="Q409" s="227">
        <v>0</v>
      </c>
      <c r="R409" s="227">
        <f>Q409*H409</f>
        <v>0</v>
      </c>
      <c r="S409" s="227">
        <v>0.108</v>
      </c>
      <c r="T409" s="228">
        <f>S409*H409</f>
        <v>2.5920000000000001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29" t="s">
        <v>143</v>
      </c>
      <c r="AT409" s="229" t="s">
        <v>138</v>
      </c>
      <c r="AU409" s="229" t="s">
        <v>144</v>
      </c>
      <c r="AY409" s="17" t="s">
        <v>135</v>
      </c>
      <c r="BE409" s="230">
        <f>IF(N409="základní",J409,0)</f>
        <v>0</v>
      </c>
      <c r="BF409" s="230">
        <f>IF(N409="snížená",J409,0)</f>
        <v>0</v>
      </c>
      <c r="BG409" s="230">
        <f>IF(N409="zákl. přenesená",J409,0)</f>
        <v>0</v>
      </c>
      <c r="BH409" s="230">
        <f>IF(N409="sníž. přenesená",J409,0)</f>
        <v>0</v>
      </c>
      <c r="BI409" s="230">
        <f>IF(N409="nulová",J409,0)</f>
        <v>0</v>
      </c>
      <c r="BJ409" s="17" t="s">
        <v>144</v>
      </c>
      <c r="BK409" s="230">
        <f>ROUND(I409*H409,2)</f>
        <v>0</v>
      </c>
      <c r="BL409" s="17" t="s">
        <v>143</v>
      </c>
      <c r="BM409" s="229" t="s">
        <v>561</v>
      </c>
    </row>
    <row r="410" s="2" customFormat="1">
      <c r="A410" s="38"/>
      <c r="B410" s="39"/>
      <c r="C410" s="40"/>
      <c r="D410" s="231" t="s">
        <v>146</v>
      </c>
      <c r="E410" s="40"/>
      <c r="F410" s="232" t="s">
        <v>562</v>
      </c>
      <c r="G410" s="40"/>
      <c r="H410" s="40"/>
      <c r="I410" s="233"/>
      <c r="J410" s="40"/>
      <c r="K410" s="40"/>
      <c r="L410" s="44"/>
      <c r="M410" s="234"/>
      <c r="N410" s="235"/>
      <c r="O410" s="91"/>
      <c r="P410" s="91"/>
      <c r="Q410" s="91"/>
      <c r="R410" s="91"/>
      <c r="S410" s="91"/>
      <c r="T410" s="92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T410" s="17" t="s">
        <v>146</v>
      </c>
      <c r="AU410" s="17" t="s">
        <v>144</v>
      </c>
    </row>
    <row r="411" s="2" customFormat="1">
      <c r="A411" s="38"/>
      <c r="B411" s="39"/>
      <c r="C411" s="40"/>
      <c r="D411" s="236" t="s">
        <v>148</v>
      </c>
      <c r="E411" s="40"/>
      <c r="F411" s="237" t="s">
        <v>563</v>
      </c>
      <c r="G411" s="40"/>
      <c r="H411" s="40"/>
      <c r="I411" s="233"/>
      <c r="J411" s="40"/>
      <c r="K411" s="40"/>
      <c r="L411" s="44"/>
      <c r="M411" s="234"/>
      <c r="N411" s="235"/>
      <c r="O411" s="91"/>
      <c r="P411" s="91"/>
      <c r="Q411" s="91"/>
      <c r="R411" s="91"/>
      <c r="S411" s="91"/>
      <c r="T411" s="92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148</v>
      </c>
      <c r="AU411" s="17" t="s">
        <v>144</v>
      </c>
    </row>
    <row r="412" s="13" customFormat="1">
      <c r="A412" s="13"/>
      <c r="B412" s="238"/>
      <c r="C412" s="239"/>
      <c r="D412" s="231" t="s">
        <v>150</v>
      </c>
      <c r="E412" s="240" t="s">
        <v>1</v>
      </c>
      <c r="F412" s="241" t="s">
        <v>564</v>
      </c>
      <c r="G412" s="239"/>
      <c r="H412" s="242">
        <v>24</v>
      </c>
      <c r="I412" s="243"/>
      <c r="J412" s="239"/>
      <c r="K412" s="239"/>
      <c r="L412" s="244"/>
      <c r="M412" s="245"/>
      <c r="N412" s="246"/>
      <c r="O412" s="246"/>
      <c r="P412" s="246"/>
      <c r="Q412" s="246"/>
      <c r="R412" s="246"/>
      <c r="S412" s="246"/>
      <c r="T412" s="247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8" t="s">
        <v>150</v>
      </c>
      <c r="AU412" s="248" t="s">
        <v>144</v>
      </c>
      <c r="AV412" s="13" t="s">
        <v>144</v>
      </c>
      <c r="AW412" s="13" t="s">
        <v>33</v>
      </c>
      <c r="AX412" s="13" t="s">
        <v>86</v>
      </c>
      <c r="AY412" s="248" t="s">
        <v>135</v>
      </c>
    </row>
    <row r="413" s="2" customFormat="1" ht="24.15" customHeight="1">
      <c r="A413" s="38"/>
      <c r="B413" s="39"/>
      <c r="C413" s="218" t="s">
        <v>565</v>
      </c>
      <c r="D413" s="218" t="s">
        <v>138</v>
      </c>
      <c r="E413" s="219" t="s">
        <v>566</v>
      </c>
      <c r="F413" s="220" t="s">
        <v>567</v>
      </c>
      <c r="G413" s="221" t="s">
        <v>141</v>
      </c>
      <c r="H413" s="222">
        <v>256.25</v>
      </c>
      <c r="I413" s="223"/>
      <c r="J413" s="224">
        <f>ROUND(I413*H413,2)</f>
        <v>0</v>
      </c>
      <c r="K413" s="220" t="s">
        <v>142</v>
      </c>
      <c r="L413" s="44"/>
      <c r="M413" s="225" t="s">
        <v>1</v>
      </c>
      <c r="N413" s="226" t="s">
        <v>44</v>
      </c>
      <c r="O413" s="91"/>
      <c r="P413" s="227">
        <f>O413*H413</f>
        <v>0</v>
      </c>
      <c r="Q413" s="227">
        <v>0</v>
      </c>
      <c r="R413" s="227">
        <f>Q413*H413</f>
        <v>0</v>
      </c>
      <c r="S413" s="227">
        <v>0.016</v>
      </c>
      <c r="T413" s="228">
        <f>S413*H413</f>
        <v>4.0999999999999996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29" t="s">
        <v>143</v>
      </c>
      <c r="AT413" s="229" t="s">
        <v>138</v>
      </c>
      <c r="AU413" s="229" t="s">
        <v>144</v>
      </c>
      <c r="AY413" s="17" t="s">
        <v>135</v>
      </c>
      <c r="BE413" s="230">
        <f>IF(N413="základní",J413,0)</f>
        <v>0</v>
      </c>
      <c r="BF413" s="230">
        <f>IF(N413="snížená",J413,0)</f>
        <v>0</v>
      </c>
      <c r="BG413" s="230">
        <f>IF(N413="zákl. přenesená",J413,0)</f>
        <v>0</v>
      </c>
      <c r="BH413" s="230">
        <f>IF(N413="sníž. přenesená",J413,0)</f>
        <v>0</v>
      </c>
      <c r="BI413" s="230">
        <f>IF(N413="nulová",J413,0)</f>
        <v>0</v>
      </c>
      <c r="BJ413" s="17" t="s">
        <v>144</v>
      </c>
      <c r="BK413" s="230">
        <f>ROUND(I413*H413,2)</f>
        <v>0</v>
      </c>
      <c r="BL413" s="17" t="s">
        <v>143</v>
      </c>
      <c r="BM413" s="229" t="s">
        <v>568</v>
      </c>
    </row>
    <row r="414" s="2" customFormat="1">
      <c r="A414" s="38"/>
      <c r="B414" s="39"/>
      <c r="C414" s="40"/>
      <c r="D414" s="231" t="s">
        <v>146</v>
      </c>
      <c r="E414" s="40"/>
      <c r="F414" s="232" t="s">
        <v>569</v>
      </c>
      <c r="G414" s="40"/>
      <c r="H414" s="40"/>
      <c r="I414" s="233"/>
      <c r="J414" s="40"/>
      <c r="K414" s="40"/>
      <c r="L414" s="44"/>
      <c r="M414" s="234"/>
      <c r="N414" s="235"/>
      <c r="O414" s="91"/>
      <c r="P414" s="91"/>
      <c r="Q414" s="91"/>
      <c r="R414" s="91"/>
      <c r="S414" s="91"/>
      <c r="T414" s="92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7" t="s">
        <v>146</v>
      </c>
      <c r="AU414" s="17" t="s">
        <v>144</v>
      </c>
    </row>
    <row r="415" s="2" customFormat="1">
      <c r="A415" s="38"/>
      <c r="B415" s="39"/>
      <c r="C415" s="40"/>
      <c r="D415" s="236" t="s">
        <v>148</v>
      </c>
      <c r="E415" s="40"/>
      <c r="F415" s="237" t="s">
        <v>570</v>
      </c>
      <c r="G415" s="40"/>
      <c r="H415" s="40"/>
      <c r="I415" s="233"/>
      <c r="J415" s="40"/>
      <c r="K415" s="40"/>
      <c r="L415" s="44"/>
      <c r="M415" s="234"/>
      <c r="N415" s="235"/>
      <c r="O415" s="91"/>
      <c r="P415" s="91"/>
      <c r="Q415" s="91"/>
      <c r="R415" s="91"/>
      <c r="S415" s="91"/>
      <c r="T415" s="92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7" t="s">
        <v>148</v>
      </c>
      <c r="AU415" s="17" t="s">
        <v>144</v>
      </c>
    </row>
    <row r="416" s="13" customFormat="1">
      <c r="A416" s="13"/>
      <c r="B416" s="238"/>
      <c r="C416" s="239"/>
      <c r="D416" s="231" t="s">
        <v>150</v>
      </c>
      <c r="E416" s="240" t="s">
        <v>1</v>
      </c>
      <c r="F416" s="241" t="s">
        <v>571</v>
      </c>
      <c r="G416" s="239"/>
      <c r="H416" s="242">
        <v>256.25</v>
      </c>
      <c r="I416" s="243"/>
      <c r="J416" s="239"/>
      <c r="K416" s="239"/>
      <c r="L416" s="244"/>
      <c r="M416" s="245"/>
      <c r="N416" s="246"/>
      <c r="O416" s="246"/>
      <c r="P416" s="246"/>
      <c r="Q416" s="246"/>
      <c r="R416" s="246"/>
      <c r="S416" s="246"/>
      <c r="T416" s="247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8" t="s">
        <v>150</v>
      </c>
      <c r="AU416" s="248" t="s">
        <v>144</v>
      </c>
      <c r="AV416" s="13" t="s">
        <v>144</v>
      </c>
      <c r="AW416" s="13" t="s">
        <v>33</v>
      </c>
      <c r="AX416" s="13" t="s">
        <v>86</v>
      </c>
      <c r="AY416" s="248" t="s">
        <v>135</v>
      </c>
    </row>
    <row r="417" s="2" customFormat="1" ht="24.15" customHeight="1">
      <c r="A417" s="38"/>
      <c r="B417" s="39"/>
      <c r="C417" s="218" t="s">
        <v>572</v>
      </c>
      <c r="D417" s="218" t="s">
        <v>138</v>
      </c>
      <c r="E417" s="219" t="s">
        <v>573</v>
      </c>
      <c r="F417" s="220" t="s">
        <v>574</v>
      </c>
      <c r="G417" s="221" t="s">
        <v>141</v>
      </c>
      <c r="H417" s="222">
        <v>1200</v>
      </c>
      <c r="I417" s="223"/>
      <c r="J417" s="224">
        <f>ROUND(I417*H417,2)</f>
        <v>0</v>
      </c>
      <c r="K417" s="220" t="s">
        <v>142</v>
      </c>
      <c r="L417" s="44"/>
      <c r="M417" s="225" t="s">
        <v>1</v>
      </c>
      <c r="N417" s="226" t="s">
        <v>44</v>
      </c>
      <c r="O417" s="91"/>
      <c r="P417" s="227">
        <f>O417*H417</f>
        <v>0</v>
      </c>
      <c r="Q417" s="227">
        <v>0</v>
      </c>
      <c r="R417" s="227">
        <f>Q417*H417</f>
        <v>0</v>
      </c>
      <c r="S417" s="227">
        <v>0</v>
      </c>
      <c r="T417" s="228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29" t="s">
        <v>143</v>
      </c>
      <c r="AT417" s="229" t="s">
        <v>138</v>
      </c>
      <c r="AU417" s="229" t="s">
        <v>144</v>
      </c>
      <c r="AY417" s="17" t="s">
        <v>135</v>
      </c>
      <c r="BE417" s="230">
        <f>IF(N417="základní",J417,0)</f>
        <v>0</v>
      </c>
      <c r="BF417" s="230">
        <f>IF(N417="snížená",J417,0)</f>
        <v>0</v>
      </c>
      <c r="BG417" s="230">
        <f>IF(N417="zákl. přenesená",J417,0)</f>
        <v>0</v>
      </c>
      <c r="BH417" s="230">
        <f>IF(N417="sníž. přenesená",J417,0)</f>
        <v>0</v>
      </c>
      <c r="BI417" s="230">
        <f>IF(N417="nulová",J417,0)</f>
        <v>0</v>
      </c>
      <c r="BJ417" s="17" t="s">
        <v>144</v>
      </c>
      <c r="BK417" s="230">
        <f>ROUND(I417*H417,2)</f>
        <v>0</v>
      </c>
      <c r="BL417" s="17" t="s">
        <v>143</v>
      </c>
      <c r="BM417" s="229" t="s">
        <v>575</v>
      </c>
    </row>
    <row r="418" s="2" customFormat="1">
      <c r="A418" s="38"/>
      <c r="B418" s="39"/>
      <c r="C418" s="40"/>
      <c r="D418" s="231" t="s">
        <v>146</v>
      </c>
      <c r="E418" s="40"/>
      <c r="F418" s="232" t="s">
        <v>576</v>
      </c>
      <c r="G418" s="40"/>
      <c r="H418" s="40"/>
      <c r="I418" s="233"/>
      <c r="J418" s="40"/>
      <c r="K418" s="40"/>
      <c r="L418" s="44"/>
      <c r="M418" s="234"/>
      <c r="N418" s="235"/>
      <c r="O418" s="91"/>
      <c r="P418" s="91"/>
      <c r="Q418" s="91"/>
      <c r="R418" s="91"/>
      <c r="S418" s="91"/>
      <c r="T418" s="92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T418" s="17" t="s">
        <v>146</v>
      </c>
      <c r="AU418" s="17" t="s">
        <v>144</v>
      </c>
    </row>
    <row r="419" s="2" customFormat="1">
      <c r="A419" s="38"/>
      <c r="B419" s="39"/>
      <c r="C419" s="40"/>
      <c r="D419" s="236" t="s">
        <v>148</v>
      </c>
      <c r="E419" s="40"/>
      <c r="F419" s="237" t="s">
        <v>577</v>
      </c>
      <c r="G419" s="40"/>
      <c r="H419" s="40"/>
      <c r="I419" s="233"/>
      <c r="J419" s="40"/>
      <c r="K419" s="40"/>
      <c r="L419" s="44"/>
      <c r="M419" s="234"/>
      <c r="N419" s="235"/>
      <c r="O419" s="91"/>
      <c r="P419" s="91"/>
      <c r="Q419" s="91"/>
      <c r="R419" s="91"/>
      <c r="S419" s="91"/>
      <c r="T419" s="92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T419" s="17" t="s">
        <v>148</v>
      </c>
      <c r="AU419" s="17" t="s">
        <v>144</v>
      </c>
    </row>
    <row r="420" s="2" customFormat="1" ht="24.15" customHeight="1">
      <c r="A420" s="38"/>
      <c r="B420" s="39"/>
      <c r="C420" s="218" t="s">
        <v>578</v>
      </c>
      <c r="D420" s="218" t="s">
        <v>138</v>
      </c>
      <c r="E420" s="219" t="s">
        <v>579</v>
      </c>
      <c r="F420" s="220" t="s">
        <v>580</v>
      </c>
      <c r="G420" s="221" t="s">
        <v>141</v>
      </c>
      <c r="H420" s="222">
        <v>1200</v>
      </c>
      <c r="I420" s="223"/>
      <c r="J420" s="224">
        <f>ROUND(I420*H420,2)</f>
        <v>0</v>
      </c>
      <c r="K420" s="220" t="s">
        <v>142</v>
      </c>
      <c r="L420" s="44"/>
      <c r="M420" s="225" t="s">
        <v>1</v>
      </c>
      <c r="N420" s="226" t="s">
        <v>44</v>
      </c>
      <c r="O420" s="91"/>
      <c r="P420" s="227">
        <f>O420*H420</f>
        <v>0</v>
      </c>
      <c r="Q420" s="227">
        <v>0</v>
      </c>
      <c r="R420" s="227">
        <f>Q420*H420</f>
        <v>0</v>
      </c>
      <c r="S420" s="227">
        <v>0</v>
      </c>
      <c r="T420" s="228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29" t="s">
        <v>143</v>
      </c>
      <c r="AT420" s="229" t="s">
        <v>138</v>
      </c>
      <c r="AU420" s="229" t="s">
        <v>144</v>
      </c>
      <c r="AY420" s="17" t="s">
        <v>135</v>
      </c>
      <c r="BE420" s="230">
        <f>IF(N420="základní",J420,0)</f>
        <v>0</v>
      </c>
      <c r="BF420" s="230">
        <f>IF(N420="snížená",J420,0)</f>
        <v>0</v>
      </c>
      <c r="BG420" s="230">
        <f>IF(N420="zákl. přenesená",J420,0)</f>
        <v>0</v>
      </c>
      <c r="BH420" s="230">
        <f>IF(N420="sníž. přenesená",J420,0)</f>
        <v>0</v>
      </c>
      <c r="BI420" s="230">
        <f>IF(N420="nulová",J420,0)</f>
        <v>0</v>
      </c>
      <c r="BJ420" s="17" t="s">
        <v>144</v>
      </c>
      <c r="BK420" s="230">
        <f>ROUND(I420*H420,2)</f>
        <v>0</v>
      </c>
      <c r="BL420" s="17" t="s">
        <v>143</v>
      </c>
      <c r="BM420" s="229" t="s">
        <v>581</v>
      </c>
    </row>
    <row r="421" s="2" customFormat="1">
      <c r="A421" s="38"/>
      <c r="B421" s="39"/>
      <c r="C421" s="40"/>
      <c r="D421" s="231" t="s">
        <v>146</v>
      </c>
      <c r="E421" s="40"/>
      <c r="F421" s="232" t="s">
        <v>582</v>
      </c>
      <c r="G421" s="40"/>
      <c r="H421" s="40"/>
      <c r="I421" s="233"/>
      <c r="J421" s="40"/>
      <c r="K421" s="40"/>
      <c r="L421" s="44"/>
      <c r="M421" s="234"/>
      <c r="N421" s="235"/>
      <c r="O421" s="91"/>
      <c r="P421" s="91"/>
      <c r="Q421" s="91"/>
      <c r="R421" s="91"/>
      <c r="S421" s="91"/>
      <c r="T421" s="92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T421" s="17" t="s">
        <v>146</v>
      </c>
      <c r="AU421" s="17" t="s">
        <v>144</v>
      </c>
    </row>
    <row r="422" s="2" customFormat="1">
      <c r="A422" s="38"/>
      <c r="B422" s="39"/>
      <c r="C422" s="40"/>
      <c r="D422" s="236" t="s">
        <v>148</v>
      </c>
      <c r="E422" s="40"/>
      <c r="F422" s="237" t="s">
        <v>583</v>
      </c>
      <c r="G422" s="40"/>
      <c r="H422" s="40"/>
      <c r="I422" s="233"/>
      <c r="J422" s="40"/>
      <c r="K422" s="40"/>
      <c r="L422" s="44"/>
      <c r="M422" s="234"/>
      <c r="N422" s="235"/>
      <c r="O422" s="91"/>
      <c r="P422" s="91"/>
      <c r="Q422" s="91"/>
      <c r="R422" s="91"/>
      <c r="S422" s="91"/>
      <c r="T422" s="92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7" t="s">
        <v>148</v>
      </c>
      <c r="AU422" s="17" t="s">
        <v>144</v>
      </c>
    </row>
    <row r="423" s="13" customFormat="1">
      <c r="A423" s="13"/>
      <c r="B423" s="238"/>
      <c r="C423" s="239"/>
      <c r="D423" s="231" t="s">
        <v>150</v>
      </c>
      <c r="E423" s="240" t="s">
        <v>1</v>
      </c>
      <c r="F423" s="241" t="s">
        <v>584</v>
      </c>
      <c r="G423" s="239"/>
      <c r="H423" s="242">
        <v>1200</v>
      </c>
      <c r="I423" s="243"/>
      <c r="J423" s="239"/>
      <c r="K423" s="239"/>
      <c r="L423" s="244"/>
      <c r="M423" s="245"/>
      <c r="N423" s="246"/>
      <c r="O423" s="246"/>
      <c r="P423" s="246"/>
      <c r="Q423" s="246"/>
      <c r="R423" s="246"/>
      <c r="S423" s="246"/>
      <c r="T423" s="247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8" t="s">
        <v>150</v>
      </c>
      <c r="AU423" s="248" t="s">
        <v>144</v>
      </c>
      <c r="AV423" s="13" t="s">
        <v>144</v>
      </c>
      <c r="AW423" s="13" t="s">
        <v>33</v>
      </c>
      <c r="AX423" s="13" t="s">
        <v>86</v>
      </c>
      <c r="AY423" s="248" t="s">
        <v>135</v>
      </c>
    </row>
    <row r="424" s="12" customFormat="1" ht="22.8" customHeight="1">
      <c r="A424" s="12"/>
      <c r="B424" s="202"/>
      <c r="C424" s="203"/>
      <c r="D424" s="204" t="s">
        <v>77</v>
      </c>
      <c r="E424" s="216" t="s">
        <v>585</v>
      </c>
      <c r="F424" s="216" t="s">
        <v>586</v>
      </c>
      <c r="G424" s="203"/>
      <c r="H424" s="203"/>
      <c r="I424" s="206"/>
      <c r="J424" s="217">
        <f>BK424</f>
        <v>0</v>
      </c>
      <c r="K424" s="203"/>
      <c r="L424" s="208"/>
      <c r="M424" s="209"/>
      <c r="N424" s="210"/>
      <c r="O424" s="210"/>
      <c r="P424" s="211">
        <f>SUM(P425:P440)</f>
        <v>0</v>
      </c>
      <c r="Q424" s="210"/>
      <c r="R424" s="211">
        <f>SUM(R425:R440)</f>
        <v>0</v>
      </c>
      <c r="S424" s="210"/>
      <c r="T424" s="212">
        <f>SUM(T425:T440)</f>
        <v>0</v>
      </c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R424" s="213" t="s">
        <v>86</v>
      </c>
      <c r="AT424" s="214" t="s">
        <v>77</v>
      </c>
      <c r="AU424" s="214" t="s">
        <v>86</v>
      </c>
      <c r="AY424" s="213" t="s">
        <v>135</v>
      </c>
      <c r="BK424" s="215">
        <f>SUM(BK425:BK440)</f>
        <v>0</v>
      </c>
    </row>
    <row r="425" s="2" customFormat="1" ht="24.15" customHeight="1">
      <c r="A425" s="38"/>
      <c r="B425" s="39"/>
      <c r="C425" s="218" t="s">
        <v>587</v>
      </c>
      <c r="D425" s="218" t="s">
        <v>138</v>
      </c>
      <c r="E425" s="219" t="s">
        <v>588</v>
      </c>
      <c r="F425" s="220" t="s">
        <v>589</v>
      </c>
      <c r="G425" s="221" t="s">
        <v>590</v>
      </c>
      <c r="H425" s="222">
        <v>27.673999999999999</v>
      </c>
      <c r="I425" s="223"/>
      <c r="J425" s="224">
        <f>ROUND(I425*H425,2)</f>
        <v>0</v>
      </c>
      <c r="K425" s="220" t="s">
        <v>142</v>
      </c>
      <c r="L425" s="44"/>
      <c r="M425" s="225" t="s">
        <v>1</v>
      </c>
      <c r="N425" s="226" t="s">
        <v>44</v>
      </c>
      <c r="O425" s="91"/>
      <c r="P425" s="227">
        <f>O425*H425</f>
        <v>0</v>
      </c>
      <c r="Q425" s="227">
        <v>0</v>
      </c>
      <c r="R425" s="227">
        <f>Q425*H425</f>
        <v>0</v>
      </c>
      <c r="S425" s="227">
        <v>0</v>
      </c>
      <c r="T425" s="228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29" t="s">
        <v>143</v>
      </c>
      <c r="AT425" s="229" t="s">
        <v>138</v>
      </c>
      <c r="AU425" s="229" t="s">
        <v>144</v>
      </c>
      <c r="AY425" s="17" t="s">
        <v>135</v>
      </c>
      <c r="BE425" s="230">
        <f>IF(N425="základní",J425,0)</f>
        <v>0</v>
      </c>
      <c r="BF425" s="230">
        <f>IF(N425="snížená",J425,0)</f>
        <v>0</v>
      </c>
      <c r="BG425" s="230">
        <f>IF(N425="zákl. přenesená",J425,0)</f>
        <v>0</v>
      </c>
      <c r="BH425" s="230">
        <f>IF(N425="sníž. přenesená",J425,0)</f>
        <v>0</v>
      </c>
      <c r="BI425" s="230">
        <f>IF(N425="nulová",J425,0)</f>
        <v>0</v>
      </c>
      <c r="BJ425" s="17" t="s">
        <v>144</v>
      </c>
      <c r="BK425" s="230">
        <f>ROUND(I425*H425,2)</f>
        <v>0</v>
      </c>
      <c r="BL425" s="17" t="s">
        <v>143</v>
      </c>
      <c r="BM425" s="229" t="s">
        <v>591</v>
      </c>
    </row>
    <row r="426" s="2" customFormat="1">
      <c r="A426" s="38"/>
      <c r="B426" s="39"/>
      <c r="C426" s="40"/>
      <c r="D426" s="231" t="s">
        <v>146</v>
      </c>
      <c r="E426" s="40"/>
      <c r="F426" s="232" t="s">
        <v>592</v>
      </c>
      <c r="G426" s="40"/>
      <c r="H426" s="40"/>
      <c r="I426" s="233"/>
      <c r="J426" s="40"/>
      <c r="K426" s="40"/>
      <c r="L426" s="44"/>
      <c r="M426" s="234"/>
      <c r="N426" s="235"/>
      <c r="O426" s="91"/>
      <c r="P426" s="91"/>
      <c r="Q426" s="91"/>
      <c r="R426" s="91"/>
      <c r="S426" s="91"/>
      <c r="T426" s="92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7" t="s">
        <v>146</v>
      </c>
      <c r="AU426" s="17" t="s">
        <v>144</v>
      </c>
    </row>
    <row r="427" s="2" customFormat="1">
      <c r="A427" s="38"/>
      <c r="B427" s="39"/>
      <c r="C427" s="40"/>
      <c r="D427" s="236" t="s">
        <v>148</v>
      </c>
      <c r="E427" s="40"/>
      <c r="F427" s="237" t="s">
        <v>593</v>
      </c>
      <c r="G427" s="40"/>
      <c r="H427" s="40"/>
      <c r="I427" s="233"/>
      <c r="J427" s="40"/>
      <c r="K427" s="40"/>
      <c r="L427" s="44"/>
      <c r="M427" s="234"/>
      <c r="N427" s="235"/>
      <c r="O427" s="91"/>
      <c r="P427" s="91"/>
      <c r="Q427" s="91"/>
      <c r="R427" s="91"/>
      <c r="S427" s="91"/>
      <c r="T427" s="92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7" t="s">
        <v>148</v>
      </c>
      <c r="AU427" s="17" t="s">
        <v>144</v>
      </c>
    </row>
    <row r="428" s="13" customFormat="1">
      <c r="A428" s="13"/>
      <c r="B428" s="238"/>
      <c r="C428" s="239"/>
      <c r="D428" s="231" t="s">
        <v>150</v>
      </c>
      <c r="E428" s="240" t="s">
        <v>1</v>
      </c>
      <c r="F428" s="241" t="s">
        <v>594</v>
      </c>
      <c r="G428" s="239"/>
      <c r="H428" s="242">
        <v>27.673999999999999</v>
      </c>
      <c r="I428" s="243"/>
      <c r="J428" s="239"/>
      <c r="K428" s="239"/>
      <c r="L428" s="244"/>
      <c r="M428" s="245"/>
      <c r="N428" s="246"/>
      <c r="O428" s="246"/>
      <c r="P428" s="246"/>
      <c r="Q428" s="246"/>
      <c r="R428" s="246"/>
      <c r="S428" s="246"/>
      <c r="T428" s="247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8" t="s">
        <v>150</v>
      </c>
      <c r="AU428" s="248" t="s">
        <v>144</v>
      </c>
      <c r="AV428" s="13" t="s">
        <v>144</v>
      </c>
      <c r="AW428" s="13" t="s">
        <v>33</v>
      </c>
      <c r="AX428" s="13" t="s">
        <v>86</v>
      </c>
      <c r="AY428" s="248" t="s">
        <v>135</v>
      </c>
    </row>
    <row r="429" s="2" customFormat="1" ht="24.15" customHeight="1">
      <c r="A429" s="38"/>
      <c r="B429" s="39"/>
      <c r="C429" s="218" t="s">
        <v>595</v>
      </c>
      <c r="D429" s="218" t="s">
        <v>138</v>
      </c>
      <c r="E429" s="219" t="s">
        <v>596</v>
      </c>
      <c r="F429" s="220" t="s">
        <v>597</v>
      </c>
      <c r="G429" s="221" t="s">
        <v>590</v>
      </c>
      <c r="H429" s="222">
        <v>27.673999999999999</v>
      </c>
      <c r="I429" s="223"/>
      <c r="J429" s="224">
        <f>ROUND(I429*H429,2)</f>
        <v>0</v>
      </c>
      <c r="K429" s="220" t="s">
        <v>142</v>
      </c>
      <c r="L429" s="44"/>
      <c r="M429" s="225" t="s">
        <v>1</v>
      </c>
      <c r="N429" s="226" t="s">
        <v>44</v>
      </c>
      <c r="O429" s="91"/>
      <c r="P429" s="227">
        <f>O429*H429</f>
        <v>0</v>
      </c>
      <c r="Q429" s="227">
        <v>0</v>
      </c>
      <c r="R429" s="227">
        <f>Q429*H429</f>
        <v>0</v>
      </c>
      <c r="S429" s="227">
        <v>0</v>
      </c>
      <c r="T429" s="228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29" t="s">
        <v>143</v>
      </c>
      <c r="AT429" s="229" t="s">
        <v>138</v>
      </c>
      <c r="AU429" s="229" t="s">
        <v>144</v>
      </c>
      <c r="AY429" s="17" t="s">
        <v>135</v>
      </c>
      <c r="BE429" s="230">
        <f>IF(N429="základní",J429,0)</f>
        <v>0</v>
      </c>
      <c r="BF429" s="230">
        <f>IF(N429="snížená",J429,0)</f>
        <v>0</v>
      </c>
      <c r="BG429" s="230">
        <f>IF(N429="zákl. přenesená",J429,0)</f>
        <v>0</v>
      </c>
      <c r="BH429" s="230">
        <f>IF(N429="sníž. přenesená",J429,0)</f>
        <v>0</v>
      </c>
      <c r="BI429" s="230">
        <f>IF(N429="nulová",J429,0)</f>
        <v>0</v>
      </c>
      <c r="BJ429" s="17" t="s">
        <v>144</v>
      </c>
      <c r="BK429" s="230">
        <f>ROUND(I429*H429,2)</f>
        <v>0</v>
      </c>
      <c r="BL429" s="17" t="s">
        <v>143</v>
      </c>
      <c r="BM429" s="229" t="s">
        <v>598</v>
      </c>
    </row>
    <row r="430" s="2" customFormat="1">
      <c r="A430" s="38"/>
      <c r="B430" s="39"/>
      <c r="C430" s="40"/>
      <c r="D430" s="231" t="s">
        <v>146</v>
      </c>
      <c r="E430" s="40"/>
      <c r="F430" s="232" t="s">
        <v>599</v>
      </c>
      <c r="G430" s="40"/>
      <c r="H430" s="40"/>
      <c r="I430" s="233"/>
      <c r="J430" s="40"/>
      <c r="K430" s="40"/>
      <c r="L430" s="44"/>
      <c r="M430" s="234"/>
      <c r="N430" s="235"/>
      <c r="O430" s="91"/>
      <c r="P430" s="91"/>
      <c r="Q430" s="91"/>
      <c r="R430" s="91"/>
      <c r="S430" s="91"/>
      <c r="T430" s="92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T430" s="17" t="s">
        <v>146</v>
      </c>
      <c r="AU430" s="17" t="s">
        <v>144</v>
      </c>
    </row>
    <row r="431" s="2" customFormat="1">
      <c r="A431" s="38"/>
      <c r="B431" s="39"/>
      <c r="C431" s="40"/>
      <c r="D431" s="236" t="s">
        <v>148</v>
      </c>
      <c r="E431" s="40"/>
      <c r="F431" s="237" t="s">
        <v>600</v>
      </c>
      <c r="G431" s="40"/>
      <c r="H431" s="40"/>
      <c r="I431" s="233"/>
      <c r="J431" s="40"/>
      <c r="K431" s="40"/>
      <c r="L431" s="44"/>
      <c r="M431" s="234"/>
      <c r="N431" s="235"/>
      <c r="O431" s="91"/>
      <c r="P431" s="91"/>
      <c r="Q431" s="91"/>
      <c r="R431" s="91"/>
      <c r="S431" s="91"/>
      <c r="T431" s="92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T431" s="17" t="s">
        <v>148</v>
      </c>
      <c r="AU431" s="17" t="s">
        <v>144</v>
      </c>
    </row>
    <row r="432" s="13" customFormat="1">
      <c r="A432" s="13"/>
      <c r="B432" s="238"/>
      <c r="C432" s="239"/>
      <c r="D432" s="231" t="s">
        <v>150</v>
      </c>
      <c r="E432" s="240" t="s">
        <v>1</v>
      </c>
      <c r="F432" s="241" t="s">
        <v>601</v>
      </c>
      <c r="G432" s="239"/>
      <c r="H432" s="242">
        <v>27.673999999999999</v>
      </c>
      <c r="I432" s="243"/>
      <c r="J432" s="239"/>
      <c r="K432" s="239"/>
      <c r="L432" s="244"/>
      <c r="M432" s="245"/>
      <c r="N432" s="246"/>
      <c r="O432" s="246"/>
      <c r="P432" s="246"/>
      <c r="Q432" s="246"/>
      <c r="R432" s="246"/>
      <c r="S432" s="246"/>
      <c r="T432" s="247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8" t="s">
        <v>150</v>
      </c>
      <c r="AU432" s="248" t="s">
        <v>144</v>
      </c>
      <c r="AV432" s="13" t="s">
        <v>144</v>
      </c>
      <c r="AW432" s="13" t="s">
        <v>33</v>
      </c>
      <c r="AX432" s="13" t="s">
        <v>86</v>
      </c>
      <c r="AY432" s="248" t="s">
        <v>135</v>
      </c>
    </row>
    <row r="433" s="2" customFormat="1" ht="44.25" customHeight="1">
      <c r="A433" s="38"/>
      <c r="B433" s="39"/>
      <c r="C433" s="218" t="s">
        <v>602</v>
      </c>
      <c r="D433" s="218" t="s">
        <v>138</v>
      </c>
      <c r="E433" s="219" t="s">
        <v>603</v>
      </c>
      <c r="F433" s="220" t="s">
        <v>604</v>
      </c>
      <c r="G433" s="221" t="s">
        <v>590</v>
      </c>
      <c r="H433" s="222">
        <v>27.673999999999999</v>
      </c>
      <c r="I433" s="223"/>
      <c r="J433" s="224">
        <f>ROUND(I433*H433,2)</f>
        <v>0</v>
      </c>
      <c r="K433" s="220" t="s">
        <v>142</v>
      </c>
      <c r="L433" s="44"/>
      <c r="M433" s="225" t="s">
        <v>1</v>
      </c>
      <c r="N433" s="226" t="s">
        <v>44</v>
      </c>
      <c r="O433" s="91"/>
      <c r="P433" s="227">
        <f>O433*H433</f>
        <v>0</v>
      </c>
      <c r="Q433" s="227">
        <v>0</v>
      </c>
      <c r="R433" s="227">
        <f>Q433*H433</f>
        <v>0</v>
      </c>
      <c r="S433" s="227">
        <v>0</v>
      </c>
      <c r="T433" s="228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29" t="s">
        <v>143</v>
      </c>
      <c r="AT433" s="229" t="s">
        <v>138</v>
      </c>
      <c r="AU433" s="229" t="s">
        <v>144</v>
      </c>
      <c r="AY433" s="17" t="s">
        <v>135</v>
      </c>
      <c r="BE433" s="230">
        <f>IF(N433="základní",J433,0)</f>
        <v>0</v>
      </c>
      <c r="BF433" s="230">
        <f>IF(N433="snížená",J433,0)</f>
        <v>0</v>
      </c>
      <c r="BG433" s="230">
        <f>IF(N433="zákl. přenesená",J433,0)</f>
        <v>0</v>
      </c>
      <c r="BH433" s="230">
        <f>IF(N433="sníž. přenesená",J433,0)</f>
        <v>0</v>
      </c>
      <c r="BI433" s="230">
        <f>IF(N433="nulová",J433,0)</f>
        <v>0</v>
      </c>
      <c r="BJ433" s="17" t="s">
        <v>144</v>
      </c>
      <c r="BK433" s="230">
        <f>ROUND(I433*H433,2)</f>
        <v>0</v>
      </c>
      <c r="BL433" s="17" t="s">
        <v>143</v>
      </c>
      <c r="BM433" s="229" t="s">
        <v>605</v>
      </c>
    </row>
    <row r="434" s="2" customFormat="1">
      <c r="A434" s="38"/>
      <c r="B434" s="39"/>
      <c r="C434" s="40"/>
      <c r="D434" s="231" t="s">
        <v>146</v>
      </c>
      <c r="E434" s="40"/>
      <c r="F434" s="232" t="s">
        <v>606</v>
      </c>
      <c r="G434" s="40"/>
      <c r="H434" s="40"/>
      <c r="I434" s="233"/>
      <c r="J434" s="40"/>
      <c r="K434" s="40"/>
      <c r="L434" s="44"/>
      <c r="M434" s="234"/>
      <c r="N434" s="235"/>
      <c r="O434" s="91"/>
      <c r="P434" s="91"/>
      <c r="Q434" s="91"/>
      <c r="R434" s="91"/>
      <c r="S434" s="91"/>
      <c r="T434" s="92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T434" s="17" t="s">
        <v>146</v>
      </c>
      <c r="AU434" s="17" t="s">
        <v>144</v>
      </c>
    </row>
    <row r="435" s="2" customFormat="1">
      <c r="A435" s="38"/>
      <c r="B435" s="39"/>
      <c r="C435" s="40"/>
      <c r="D435" s="236" t="s">
        <v>148</v>
      </c>
      <c r="E435" s="40"/>
      <c r="F435" s="237" t="s">
        <v>607</v>
      </c>
      <c r="G435" s="40"/>
      <c r="H435" s="40"/>
      <c r="I435" s="233"/>
      <c r="J435" s="40"/>
      <c r="K435" s="40"/>
      <c r="L435" s="44"/>
      <c r="M435" s="234"/>
      <c r="N435" s="235"/>
      <c r="O435" s="91"/>
      <c r="P435" s="91"/>
      <c r="Q435" s="91"/>
      <c r="R435" s="91"/>
      <c r="S435" s="91"/>
      <c r="T435" s="92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T435" s="17" t="s">
        <v>148</v>
      </c>
      <c r="AU435" s="17" t="s">
        <v>144</v>
      </c>
    </row>
    <row r="436" s="13" customFormat="1">
      <c r="A436" s="13"/>
      <c r="B436" s="238"/>
      <c r="C436" s="239"/>
      <c r="D436" s="231" t="s">
        <v>150</v>
      </c>
      <c r="E436" s="240" t="s">
        <v>1</v>
      </c>
      <c r="F436" s="241" t="s">
        <v>601</v>
      </c>
      <c r="G436" s="239"/>
      <c r="H436" s="242">
        <v>27.673999999999999</v>
      </c>
      <c r="I436" s="243"/>
      <c r="J436" s="239"/>
      <c r="K436" s="239"/>
      <c r="L436" s="244"/>
      <c r="M436" s="245"/>
      <c r="N436" s="246"/>
      <c r="O436" s="246"/>
      <c r="P436" s="246"/>
      <c r="Q436" s="246"/>
      <c r="R436" s="246"/>
      <c r="S436" s="246"/>
      <c r="T436" s="247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8" t="s">
        <v>150</v>
      </c>
      <c r="AU436" s="248" t="s">
        <v>144</v>
      </c>
      <c r="AV436" s="13" t="s">
        <v>144</v>
      </c>
      <c r="AW436" s="13" t="s">
        <v>33</v>
      </c>
      <c r="AX436" s="13" t="s">
        <v>86</v>
      </c>
      <c r="AY436" s="248" t="s">
        <v>135</v>
      </c>
    </row>
    <row r="437" s="2" customFormat="1" ht="44.25" customHeight="1">
      <c r="A437" s="38"/>
      <c r="B437" s="39"/>
      <c r="C437" s="218" t="s">
        <v>608</v>
      </c>
      <c r="D437" s="218" t="s">
        <v>138</v>
      </c>
      <c r="E437" s="219" t="s">
        <v>609</v>
      </c>
      <c r="F437" s="220" t="s">
        <v>610</v>
      </c>
      <c r="G437" s="221" t="s">
        <v>590</v>
      </c>
      <c r="H437" s="222">
        <v>2.4500000000000002</v>
      </c>
      <c r="I437" s="223"/>
      <c r="J437" s="224">
        <f>ROUND(I437*H437,2)</f>
        <v>0</v>
      </c>
      <c r="K437" s="220" t="s">
        <v>142</v>
      </c>
      <c r="L437" s="44"/>
      <c r="M437" s="225" t="s">
        <v>1</v>
      </c>
      <c r="N437" s="226" t="s">
        <v>44</v>
      </c>
      <c r="O437" s="91"/>
      <c r="P437" s="227">
        <f>O437*H437</f>
        <v>0</v>
      </c>
      <c r="Q437" s="227">
        <v>0</v>
      </c>
      <c r="R437" s="227">
        <f>Q437*H437</f>
        <v>0</v>
      </c>
      <c r="S437" s="227">
        <v>0</v>
      </c>
      <c r="T437" s="228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29" t="s">
        <v>143</v>
      </c>
      <c r="AT437" s="229" t="s">
        <v>138</v>
      </c>
      <c r="AU437" s="229" t="s">
        <v>144</v>
      </c>
      <c r="AY437" s="17" t="s">
        <v>135</v>
      </c>
      <c r="BE437" s="230">
        <f>IF(N437="základní",J437,0)</f>
        <v>0</v>
      </c>
      <c r="BF437" s="230">
        <f>IF(N437="snížená",J437,0)</f>
        <v>0</v>
      </c>
      <c r="BG437" s="230">
        <f>IF(N437="zákl. přenesená",J437,0)</f>
        <v>0</v>
      </c>
      <c r="BH437" s="230">
        <f>IF(N437="sníž. přenesená",J437,0)</f>
        <v>0</v>
      </c>
      <c r="BI437" s="230">
        <f>IF(N437="nulová",J437,0)</f>
        <v>0</v>
      </c>
      <c r="BJ437" s="17" t="s">
        <v>144</v>
      </c>
      <c r="BK437" s="230">
        <f>ROUND(I437*H437,2)</f>
        <v>0</v>
      </c>
      <c r="BL437" s="17" t="s">
        <v>143</v>
      </c>
      <c r="BM437" s="229" t="s">
        <v>611</v>
      </c>
    </row>
    <row r="438" s="2" customFormat="1">
      <c r="A438" s="38"/>
      <c r="B438" s="39"/>
      <c r="C438" s="40"/>
      <c r="D438" s="231" t="s">
        <v>146</v>
      </c>
      <c r="E438" s="40"/>
      <c r="F438" s="232" t="s">
        <v>610</v>
      </c>
      <c r="G438" s="40"/>
      <c r="H438" s="40"/>
      <c r="I438" s="233"/>
      <c r="J438" s="40"/>
      <c r="K438" s="40"/>
      <c r="L438" s="44"/>
      <c r="M438" s="234"/>
      <c r="N438" s="235"/>
      <c r="O438" s="91"/>
      <c r="P438" s="91"/>
      <c r="Q438" s="91"/>
      <c r="R438" s="91"/>
      <c r="S438" s="91"/>
      <c r="T438" s="92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7" t="s">
        <v>146</v>
      </c>
      <c r="AU438" s="17" t="s">
        <v>144</v>
      </c>
    </row>
    <row r="439" s="2" customFormat="1">
      <c r="A439" s="38"/>
      <c r="B439" s="39"/>
      <c r="C439" s="40"/>
      <c r="D439" s="236" t="s">
        <v>148</v>
      </c>
      <c r="E439" s="40"/>
      <c r="F439" s="237" t="s">
        <v>612</v>
      </c>
      <c r="G439" s="40"/>
      <c r="H439" s="40"/>
      <c r="I439" s="233"/>
      <c r="J439" s="40"/>
      <c r="K439" s="40"/>
      <c r="L439" s="44"/>
      <c r="M439" s="234"/>
      <c r="N439" s="235"/>
      <c r="O439" s="91"/>
      <c r="P439" s="91"/>
      <c r="Q439" s="91"/>
      <c r="R439" s="91"/>
      <c r="S439" s="91"/>
      <c r="T439" s="92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T439" s="17" t="s">
        <v>148</v>
      </c>
      <c r="AU439" s="17" t="s">
        <v>144</v>
      </c>
    </row>
    <row r="440" s="13" customFormat="1">
      <c r="A440" s="13"/>
      <c r="B440" s="238"/>
      <c r="C440" s="239"/>
      <c r="D440" s="231" t="s">
        <v>150</v>
      </c>
      <c r="E440" s="240" t="s">
        <v>1</v>
      </c>
      <c r="F440" s="241" t="s">
        <v>613</v>
      </c>
      <c r="G440" s="239"/>
      <c r="H440" s="242">
        <v>2.4500000000000002</v>
      </c>
      <c r="I440" s="243"/>
      <c r="J440" s="239"/>
      <c r="K440" s="239"/>
      <c r="L440" s="244"/>
      <c r="M440" s="245"/>
      <c r="N440" s="246"/>
      <c r="O440" s="246"/>
      <c r="P440" s="246"/>
      <c r="Q440" s="246"/>
      <c r="R440" s="246"/>
      <c r="S440" s="246"/>
      <c r="T440" s="247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8" t="s">
        <v>150</v>
      </c>
      <c r="AU440" s="248" t="s">
        <v>144</v>
      </c>
      <c r="AV440" s="13" t="s">
        <v>144</v>
      </c>
      <c r="AW440" s="13" t="s">
        <v>33</v>
      </c>
      <c r="AX440" s="13" t="s">
        <v>86</v>
      </c>
      <c r="AY440" s="248" t="s">
        <v>135</v>
      </c>
    </row>
    <row r="441" s="12" customFormat="1" ht="22.8" customHeight="1">
      <c r="A441" s="12"/>
      <c r="B441" s="202"/>
      <c r="C441" s="203"/>
      <c r="D441" s="204" t="s">
        <v>77</v>
      </c>
      <c r="E441" s="216" t="s">
        <v>614</v>
      </c>
      <c r="F441" s="216" t="s">
        <v>615</v>
      </c>
      <c r="G441" s="203"/>
      <c r="H441" s="203"/>
      <c r="I441" s="206"/>
      <c r="J441" s="217">
        <f>BK441</f>
        <v>0</v>
      </c>
      <c r="K441" s="203"/>
      <c r="L441" s="208"/>
      <c r="M441" s="209"/>
      <c r="N441" s="210"/>
      <c r="O441" s="210"/>
      <c r="P441" s="211">
        <f>SUM(P442:P444)</f>
        <v>0</v>
      </c>
      <c r="Q441" s="210"/>
      <c r="R441" s="211">
        <f>SUM(R442:R444)</f>
        <v>0</v>
      </c>
      <c r="S441" s="210"/>
      <c r="T441" s="212">
        <f>SUM(T442:T444)</f>
        <v>0</v>
      </c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R441" s="213" t="s">
        <v>86</v>
      </c>
      <c r="AT441" s="214" t="s">
        <v>77</v>
      </c>
      <c r="AU441" s="214" t="s">
        <v>86</v>
      </c>
      <c r="AY441" s="213" t="s">
        <v>135</v>
      </c>
      <c r="BK441" s="215">
        <f>SUM(BK442:BK444)</f>
        <v>0</v>
      </c>
    </row>
    <row r="442" s="2" customFormat="1" ht="21.75" customHeight="1">
      <c r="A442" s="38"/>
      <c r="B442" s="39"/>
      <c r="C442" s="218" t="s">
        <v>616</v>
      </c>
      <c r="D442" s="218" t="s">
        <v>138</v>
      </c>
      <c r="E442" s="219" t="s">
        <v>617</v>
      </c>
      <c r="F442" s="220" t="s">
        <v>618</v>
      </c>
      <c r="G442" s="221" t="s">
        <v>590</v>
      </c>
      <c r="H442" s="222">
        <v>36.530999999999999</v>
      </c>
      <c r="I442" s="223"/>
      <c r="J442" s="224">
        <f>ROUND(I442*H442,2)</f>
        <v>0</v>
      </c>
      <c r="K442" s="220" t="s">
        <v>142</v>
      </c>
      <c r="L442" s="44"/>
      <c r="M442" s="225" t="s">
        <v>1</v>
      </c>
      <c r="N442" s="226" t="s">
        <v>44</v>
      </c>
      <c r="O442" s="91"/>
      <c r="P442" s="227">
        <f>O442*H442</f>
        <v>0</v>
      </c>
      <c r="Q442" s="227">
        <v>0</v>
      </c>
      <c r="R442" s="227">
        <f>Q442*H442</f>
        <v>0</v>
      </c>
      <c r="S442" s="227">
        <v>0</v>
      </c>
      <c r="T442" s="228">
        <f>S442*H442</f>
        <v>0</v>
      </c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R442" s="229" t="s">
        <v>143</v>
      </c>
      <c r="AT442" s="229" t="s">
        <v>138</v>
      </c>
      <c r="AU442" s="229" t="s">
        <v>144</v>
      </c>
      <c r="AY442" s="17" t="s">
        <v>135</v>
      </c>
      <c r="BE442" s="230">
        <f>IF(N442="základní",J442,0)</f>
        <v>0</v>
      </c>
      <c r="BF442" s="230">
        <f>IF(N442="snížená",J442,0)</f>
        <v>0</v>
      </c>
      <c r="BG442" s="230">
        <f>IF(N442="zákl. přenesená",J442,0)</f>
        <v>0</v>
      </c>
      <c r="BH442" s="230">
        <f>IF(N442="sníž. přenesená",J442,0)</f>
        <v>0</v>
      </c>
      <c r="BI442" s="230">
        <f>IF(N442="nulová",J442,0)</f>
        <v>0</v>
      </c>
      <c r="BJ442" s="17" t="s">
        <v>144</v>
      </c>
      <c r="BK442" s="230">
        <f>ROUND(I442*H442,2)</f>
        <v>0</v>
      </c>
      <c r="BL442" s="17" t="s">
        <v>143</v>
      </c>
      <c r="BM442" s="229" t="s">
        <v>619</v>
      </c>
    </row>
    <row r="443" s="2" customFormat="1">
      <c r="A443" s="38"/>
      <c r="B443" s="39"/>
      <c r="C443" s="40"/>
      <c r="D443" s="231" t="s">
        <v>146</v>
      </c>
      <c r="E443" s="40"/>
      <c r="F443" s="232" t="s">
        <v>620</v>
      </c>
      <c r="G443" s="40"/>
      <c r="H443" s="40"/>
      <c r="I443" s="233"/>
      <c r="J443" s="40"/>
      <c r="K443" s="40"/>
      <c r="L443" s="44"/>
      <c r="M443" s="234"/>
      <c r="N443" s="235"/>
      <c r="O443" s="91"/>
      <c r="P443" s="91"/>
      <c r="Q443" s="91"/>
      <c r="R443" s="91"/>
      <c r="S443" s="91"/>
      <c r="T443" s="92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T443" s="17" t="s">
        <v>146</v>
      </c>
      <c r="AU443" s="17" t="s">
        <v>144</v>
      </c>
    </row>
    <row r="444" s="2" customFormat="1">
      <c r="A444" s="38"/>
      <c r="B444" s="39"/>
      <c r="C444" s="40"/>
      <c r="D444" s="236" t="s">
        <v>148</v>
      </c>
      <c r="E444" s="40"/>
      <c r="F444" s="237" t="s">
        <v>621</v>
      </c>
      <c r="G444" s="40"/>
      <c r="H444" s="40"/>
      <c r="I444" s="233"/>
      <c r="J444" s="40"/>
      <c r="K444" s="40"/>
      <c r="L444" s="44"/>
      <c r="M444" s="234"/>
      <c r="N444" s="235"/>
      <c r="O444" s="91"/>
      <c r="P444" s="91"/>
      <c r="Q444" s="91"/>
      <c r="R444" s="91"/>
      <c r="S444" s="91"/>
      <c r="T444" s="92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T444" s="17" t="s">
        <v>148</v>
      </c>
      <c r="AU444" s="17" t="s">
        <v>144</v>
      </c>
    </row>
    <row r="445" s="12" customFormat="1" ht="25.92" customHeight="1">
      <c r="A445" s="12"/>
      <c r="B445" s="202"/>
      <c r="C445" s="203"/>
      <c r="D445" s="204" t="s">
        <v>77</v>
      </c>
      <c r="E445" s="205" t="s">
        <v>622</v>
      </c>
      <c r="F445" s="205" t="s">
        <v>623</v>
      </c>
      <c r="G445" s="203"/>
      <c r="H445" s="203"/>
      <c r="I445" s="206"/>
      <c r="J445" s="207">
        <f>BK445</f>
        <v>0</v>
      </c>
      <c r="K445" s="203"/>
      <c r="L445" s="208"/>
      <c r="M445" s="209"/>
      <c r="N445" s="210"/>
      <c r="O445" s="210"/>
      <c r="P445" s="211">
        <f>P446+P501+P505+P509+P541+P549+P598+P624+P625+P634</f>
        <v>0</v>
      </c>
      <c r="Q445" s="210"/>
      <c r="R445" s="211">
        <f>R446+R501+R505+R509+R541+R549+R598+R624+R625+R634</f>
        <v>18.303076260000001</v>
      </c>
      <c r="S445" s="210"/>
      <c r="T445" s="212">
        <f>T446+T501+T505+T509+T541+T549+T598+T624+T625+T634</f>
        <v>3.2217316</v>
      </c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R445" s="213" t="s">
        <v>144</v>
      </c>
      <c r="AT445" s="214" t="s">
        <v>77</v>
      </c>
      <c r="AU445" s="214" t="s">
        <v>78</v>
      </c>
      <c r="AY445" s="213" t="s">
        <v>135</v>
      </c>
      <c r="BK445" s="215">
        <f>BK446+BK501+BK505+BK509+BK541+BK549+BK598+BK624+BK625+BK634</f>
        <v>0</v>
      </c>
    </row>
    <row r="446" s="12" customFormat="1" ht="22.8" customHeight="1">
      <c r="A446" s="12"/>
      <c r="B446" s="202"/>
      <c r="C446" s="203"/>
      <c r="D446" s="204" t="s">
        <v>77</v>
      </c>
      <c r="E446" s="216" t="s">
        <v>624</v>
      </c>
      <c r="F446" s="216" t="s">
        <v>625</v>
      </c>
      <c r="G446" s="203"/>
      <c r="H446" s="203"/>
      <c r="I446" s="206"/>
      <c r="J446" s="217">
        <f>BK446</f>
        <v>0</v>
      </c>
      <c r="K446" s="203"/>
      <c r="L446" s="208"/>
      <c r="M446" s="209"/>
      <c r="N446" s="210"/>
      <c r="O446" s="210"/>
      <c r="P446" s="211">
        <f>SUM(P447:P500)</f>
        <v>0</v>
      </c>
      <c r="Q446" s="210"/>
      <c r="R446" s="211">
        <f>SUM(R447:R500)</f>
        <v>9.9291518599999993</v>
      </c>
      <c r="S446" s="210"/>
      <c r="T446" s="212">
        <f>SUM(T447:T500)</f>
        <v>0</v>
      </c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R446" s="213" t="s">
        <v>144</v>
      </c>
      <c r="AT446" s="214" t="s">
        <v>77</v>
      </c>
      <c r="AU446" s="214" t="s">
        <v>86</v>
      </c>
      <c r="AY446" s="213" t="s">
        <v>135</v>
      </c>
      <c r="BK446" s="215">
        <f>SUM(BK447:BK500)</f>
        <v>0</v>
      </c>
    </row>
    <row r="447" s="2" customFormat="1" ht="24.15" customHeight="1">
      <c r="A447" s="38"/>
      <c r="B447" s="39"/>
      <c r="C447" s="218" t="s">
        <v>626</v>
      </c>
      <c r="D447" s="218" t="s">
        <v>138</v>
      </c>
      <c r="E447" s="219" t="s">
        <v>627</v>
      </c>
      <c r="F447" s="220" t="s">
        <v>628</v>
      </c>
      <c r="G447" s="221" t="s">
        <v>141</v>
      </c>
      <c r="H447" s="222">
        <v>60</v>
      </c>
      <c r="I447" s="223"/>
      <c r="J447" s="224">
        <f>ROUND(I447*H447,2)</f>
        <v>0</v>
      </c>
      <c r="K447" s="220" t="s">
        <v>142</v>
      </c>
      <c r="L447" s="44"/>
      <c r="M447" s="225" t="s">
        <v>1</v>
      </c>
      <c r="N447" s="226" t="s">
        <v>44</v>
      </c>
      <c r="O447" s="91"/>
      <c r="P447" s="227">
        <f>O447*H447</f>
        <v>0</v>
      </c>
      <c r="Q447" s="227">
        <v>0</v>
      </c>
      <c r="R447" s="227">
        <f>Q447*H447</f>
        <v>0</v>
      </c>
      <c r="S447" s="227">
        <v>0</v>
      </c>
      <c r="T447" s="228">
        <f>S447*H447</f>
        <v>0</v>
      </c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R447" s="229" t="s">
        <v>629</v>
      </c>
      <c r="AT447" s="229" t="s">
        <v>138</v>
      </c>
      <c r="AU447" s="229" t="s">
        <v>144</v>
      </c>
      <c r="AY447" s="17" t="s">
        <v>135</v>
      </c>
      <c r="BE447" s="230">
        <f>IF(N447="základní",J447,0)</f>
        <v>0</v>
      </c>
      <c r="BF447" s="230">
        <f>IF(N447="snížená",J447,0)</f>
        <v>0</v>
      </c>
      <c r="BG447" s="230">
        <f>IF(N447="zákl. přenesená",J447,0)</f>
        <v>0</v>
      </c>
      <c r="BH447" s="230">
        <f>IF(N447="sníž. přenesená",J447,0)</f>
        <v>0</v>
      </c>
      <c r="BI447" s="230">
        <f>IF(N447="nulová",J447,0)</f>
        <v>0</v>
      </c>
      <c r="BJ447" s="17" t="s">
        <v>144</v>
      </c>
      <c r="BK447" s="230">
        <f>ROUND(I447*H447,2)</f>
        <v>0</v>
      </c>
      <c r="BL447" s="17" t="s">
        <v>629</v>
      </c>
      <c r="BM447" s="229" t="s">
        <v>630</v>
      </c>
    </row>
    <row r="448" s="2" customFormat="1">
      <c r="A448" s="38"/>
      <c r="B448" s="39"/>
      <c r="C448" s="40"/>
      <c r="D448" s="231" t="s">
        <v>146</v>
      </c>
      <c r="E448" s="40"/>
      <c r="F448" s="232" t="s">
        <v>631</v>
      </c>
      <c r="G448" s="40"/>
      <c r="H448" s="40"/>
      <c r="I448" s="233"/>
      <c r="J448" s="40"/>
      <c r="K448" s="40"/>
      <c r="L448" s="44"/>
      <c r="M448" s="234"/>
      <c r="N448" s="235"/>
      <c r="O448" s="91"/>
      <c r="P448" s="91"/>
      <c r="Q448" s="91"/>
      <c r="R448" s="91"/>
      <c r="S448" s="91"/>
      <c r="T448" s="92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T448" s="17" t="s">
        <v>146</v>
      </c>
      <c r="AU448" s="17" t="s">
        <v>144</v>
      </c>
    </row>
    <row r="449" s="2" customFormat="1">
      <c r="A449" s="38"/>
      <c r="B449" s="39"/>
      <c r="C449" s="40"/>
      <c r="D449" s="236" t="s">
        <v>148</v>
      </c>
      <c r="E449" s="40"/>
      <c r="F449" s="237" t="s">
        <v>632</v>
      </c>
      <c r="G449" s="40"/>
      <c r="H449" s="40"/>
      <c r="I449" s="233"/>
      <c r="J449" s="40"/>
      <c r="K449" s="40"/>
      <c r="L449" s="44"/>
      <c r="M449" s="234"/>
      <c r="N449" s="235"/>
      <c r="O449" s="91"/>
      <c r="P449" s="91"/>
      <c r="Q449" s="91"/>
      <c r="R449" s="91"/>
      <c r="S449" s="91"/>
      <c r="T449" s="92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T449" s="17" t="s">
        <v>148</v>
      </c>
      <c r="AU449" s="17" t="s">
        <v>144</v>
      </c>
    </row>
    <row r="450" s="13" customFormat="1">
      <c r="A450" s="13"/>
      <c r="B450" s="238"/>
      <c r="C450" s="239"/>
      <c r="D450" s="231" t="s">
        <v>150</v>
      </c>
      <c r="E450" s="240" t="s">
        <v>1</v>
      </c>
      <c r="F450" s="241" t="s">
        <v>633</v>
      </c>
      <c r="G450" s="239"/>
      <c r="H450" s="242">
        <v>60</v>
      </c>
      <c r="I450" s="243"/>
      <c r="J450" s="239"/>
      <c r="K450" s="239"/>
      <c r="L450" s="244"/>
      <c r="M450" s="245"/>
      <c r="N450" s="246"/>
      <c r="O450" s="246"/>
      <c r="P450" s="246"/>
      <c r="Q450" s="246"/>
      <c r="R450" s="246"/>
      <c r="S450" s="246"/>
      <c r="T450" s="247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8" t="s">
        <v>150</v>
      </c>
      <c r="AU450" s="248" t="s">
        <v>144</v>
      </c>
      <c r="AV450" s="13" t="s">
        <v>144</v>
      </c>
      <c r="AW450" s="13" t="s">
        <v>33</v>
      </c>
      <c r="AX450" s="13" t="s">
        <v>86</v>
      </c>
      <c r="AY450" s="248" t="s">
        <v>135</v>
      </c>
    </row>
    <row r="451" s="2" customFormat="1" ht="16.5" customHeight="1">
      <c r="A451" s="38"/>
      <c r="B451" s="39"/>
      <c r="C451" s="260" t="s">
        <v>634</v>
      </c>
      <c r="D451" s="260" t="s">
        <v>220</v>
      </c>
      <c r="E451" s="261" t="s">
        <v>635</v>
      </c>
      <c r="F451" s="262" t="s">
        <v>636</v>
      </c>
      <c r="G451" s="263" t="s">
        <v>141</v>
      </c>
      <c r="H451" s="264">
        <v>63</v>
      </c>
      <c r="I451" s="265"/>
      <c r="J451" s="266">
        <f>ROUND(I451*H451,2)</f>
        <v>0</v>
      </c>
      <c r="K451" s="262" t="s">
        <v>142</v>
      </c>
      <c r="L451" s="267"/>
      <c r="M451" s="268" t="s">
        <v>1</v>
      </c>
      <c r="N451" s="269" t="s">
        <v>44</v>
      </c>
      <c r="O451" s="91"/>
      <c r="P451" s="227">
        <f>O451*H451</f>
        <v>0</v>
      </c>
      <c r="Q451" s="227">
        <v>0.0028</v>
      </c>
      <c r="R451" s="227">
        <f>Q451*H451</f>
        <v>0.1764</v>
      </c>
      <c r="S451" s="227">
        <v>0</v>
      </c>
      <c r="T451" s="228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29" t="s">
        <v>637</v>
      </c>
      <c r="AT451" s="229" t="s">
        <v>220</v>
      </c>
      <c r="AU451" s="229" t="s">
        <v>144</v>
      </c>
      <c r="AY451" s="17" t="s">
        <v>135</v>
      </c>
      <c r="BE451" s="230">
        <f>IF(N451="základní",J451,0)</f>
        <v>0</v>
      </c>
      <c r="BF451" s="230">
        <f>IF(N451="snížená",J451,0)</f>
        <v>0</v>
      </c>
      <c r="BG451" s="230">
        <f>IF(N451="zákl. přenesená",J451,0)</f>
        <v>0</v>
      </c>
      <c r="BH451" s="230">
        <f>IF(N451="sníž. přenesená",J451,0)</f>
        <v>0</v>
      </c>
      <c r="BI451" s="230">
        <f>IF(N451="nulová",J451,0)</f>
        <v>0</v>
      </c>
      <c r="BJ451" s="17" t="s">
        <v>144</v>
      </c>
      <c r="BK451" s="230">
        <f>ROUND(I451*H451,2)</f>
        <v>0</v>
      </c>
      <c r="BL451" s="17" t="s">
        <v>629</v>
      </c>
      <c r="BM451" s="229" t="s">
        <v>638</v>
      </c>
    </row>
    <row r="452" s="2" customFormat="1">
      <c r="A452" s="38"/>
      <c r="B452" s="39"/>
      <c r="C452" s="40"/>
      <c r="D452" s="231" t="s">
        <v>146</v>
      </c>
      <c r="E452" s="40"/>
      <c r="F452" s="232" t="s">
        <v>639</v>
      </c>
      <c r="G452" s="40"/>
      <c r="H452" s="40"/>
      <c r="I452" s="233"/>
      <c r="J452" s="40"/>
      <c r="K452" s="40"/>
      <c r="L452" s="44"/>
      <c r="M452" s="234"/>
      <c r="N452" s="235"/>
      <c r="O452" s="91"/>
      <c r="P452" s="91"/>
      <c r="Q452" s="91"/>
      <c r="R452" s="91"/>
      <c r="S452" s="91"/>
      <c r="T452" s="92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T452" s="17" t="s">
        <v>146</v>
      </c>
      <c r="AU452" s="17" t="s">
        <v>144</v>
      </c>
    </row>
    <row r="453" s="13" customFormat="1">
      <c r="A453" s="13"/>
      <c r="B453" s="238"/>
      <c r="C453" s="239"/>
      <c r="D453" s="231" t="s">
        <v>150</v>
      </c>
      <c r="E453" s="239"/>
      <c r="F453" s="241" t="s">
        <v>640</v>
      </c>
      <c r="G453" s="239"/>
      <c r="H453" s="242">
        <v>63</v>
      </c>
      <c r="I453" s="243"/>
      <c r="J453" s="239"/>
      <c r="K453" s="239"/>
      <c r="L453" s="244"/>
      <c r="M453" s="245"/>
      <c r="N453" s="246"/>
      <c r="O453" s="246"/>
      <c r="P453" s="246"/>
      <c r="Q453" s="246"/>
      <c r="R453" s="246"/>
      <c r="S453" s="246"/>
      <c r="T453" s="247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48" t="s">
        <v>150</v>
      </c>
      <c r="AU453" s="248" t="s">
        <v>144</v>
      </c>
      <c r="AV453" s="13" t="s">
        <v>144</v>
      </c>
      <c r="AW453" s="13" t="s">
        <v>4</v>
      </c>
      <c r="AX453" s="13" t="s">
        <v>86</v>
      </c>
      <c r="AY453" s="248" t="s">
        <v>135</v>
      </c>
    </row>
    <row r="454" s="2" customFormat="1" ht="37.8" customHeight="1">
      <c r="A454" s="38"/>
      <c r="B454" s="39"/>
      <c r="C454" s="218" t="s">
        <v>641</v>
      </c>
      <c r="D454" s="218" t="s">
        <v>138</v>
      </c>
      <c r="E454" s="219" t="s">
        <v>642</v>
      </c>
      <c r="F454" s="220" t="s">
        <v>643</v>
      </c>
      <c r="G454" s="221" t="s">
        <v>141</v>
      </c>
      <c r="H454" s="222">
        <v>110.7</v>
      </c>
      <c r="I454" s="223"/>
      <c r="J454" s="224">
        <f>ROUND(I454*H454,2)</f>
        <v>0</v>
      </c>
      <c r="K454" s="220" t="s">
        <v>142</v>
      </c>
      <c r="L454" s="44"/>
      <c r="M454" s="225" t="s">
        <v>1</v>
      </c>
      <c r="N454" s="226" t="s">
        <v>44</v>
      </c>
      <c r="O454" s="91"/>
      <c r="P454" s="227">
        <f>O454*H454</f>
        <v>0</v>
      </c>
      <c r="Q454" s="227">
        <v>0.0060299999999999998</v>
      </c>
      <c r="R454" s="227">
        <f>Q454*H454</f>
        <v>0.66752100000000003</v>
      </c>
      <c r="S454" s="227">
        <v>0</v>
      </c>
      <c r="T454" s="228">
        <f>S454*H454</f>
        <v>0</v>
      </c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R454" s="229" t="s">
        <v>629</v>
      </c>
      <c r="AT454" s="229" t="s">
        <v>138</v>
      </c>
      <c r="AU454" s="229" t="s">
        <v>144</v>
      </c>
      <c r="AY454" s="17" t="s">
        <v>135</v>
      </c>
      <c r="BE454" s="230">
        <f>IF(N454="základní",J454,0)</f>
        <v>0</v>
      </c>
      <c r="BF454" s="230">
        <f>IF(N454="snížená",J454,0)</f>
        <v>0</v>
      </c>
      <c r="BG454" s="230">
        <f>IF(N454="zákl. přenesená",J454,0)</f>
        <v>0</v>
      </c>
      <c r="BH454" s="230">
        <f>IF(N454="sníž. přenesená",J454,0)</f>
        <v>0</v>
      </c>
      <c r="BI454" s="230">
        <f>IF(N454="nulová",J454,0)</f>
        <v>0</v>
      </c>
      <c r="BJ454" s="17" t="s">
        <v>144</v>
      </c>
      <c r="BK454" s="230">
        <f>ROUND(I454*H454,2)</f>
        <v>0</v>
      </c>
      <c r="BL454" s="17" t="s">
        <v>629</v>
      </c>
      <c r="BM454" s="229" t="s">
        <v>644</v>
      </c>
    </row>
    <row r="455" s="2" customFormat="1">
      <c r="A455" s="38"/>
      <c r="B455" s="39"/>
      <c r="C455" s="40"/>
      <c r="D455" s="231" t="s">
        <v>146</v>
      </c>
      <c r="E455" s="40"/>
      <c r="F455" s="232" t="s">
        <v>645</v>
      </c>
      <c r="G455" s="40"/>
      <c r="H455" s="40"/>
      <c r="I455" s="233"/>
      <c r="J455" s="40"/>
      <c r="K455" s="40"/>
      <c r="L455" s="44"/>
      <c r="M455" s="234"/>
      <c r="N455" s="235"/>
      <c r="O455" s="91"/>
      <c r="P455" s="91"/>
      <c r="Q455" s="91"/>
      <c r="R455" s="91"/>
      <c r="S455" s="91"/>
      <c r="T455" s="92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T455" s="17" t="s">
        <v>146</v>
      </c>
      <c r="AU455" s="17" t="s">
        <v>144</v>
      </c>
    </row>
    <row r="456" s="2" customFormat="1">
      <c r="A456" s="38"/>
      <c r="B456" s="39"/>
      <c r="C456" s="40"/>
      <c r="D456" s="236" t="s">
        <v>148</v>
      </c>
      <c r="E456" s="40"/>
      <c r="F456" s="237" t="s">
        <v>646</v>
      </c>
      <c r="G456" s="40"/>
      <c r="H456" s="40"/>
      <c r="I456" s="233"/>
      <c r="J456" s="40"/>
      <c r="K456" s="40"/>
      <c r="L456" s="44"/>
      <c r="M456" s="234"/>
      <c r="N456" s="235"/>
      <c r="O456" s="91"/>
      <c r="P456" s="91"/>
      <c r="Q456" s="91"/>
      <c r="R456" s="91"/>
      <c r="S456" s="91"/>
      <c r="T456" s="92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T456" s="17" t="s">
        <v>148</v>
      </c>
      <c r="AU456" s="17" t="s">
        <v>144</v>
      </c>
    </row>
    <row r="457" s="13" customFormat="1">
      <c r="A457" s="13"/>
      <c r="B457" s="238"/>
      <c r="C457" s="239"/>
      <c r="D457" s="231" t="s">
        <v>150</v>
      </c>
      <c r="E457" s="240" t="s">
        <v>1</v>
      </c>
      <c r="F457" s="241" t="s">
        <v>647</v>
      </c>
      <c r="G457" s="239"/>
      <c r="H457" s="242">
        <v>110.7</v>
      </c>
      <c r="I457" s="243"/>
      <c r="J457" s="239"/>
      <c r="K457" s="239"/>
      <c r="L457" s="244"/>
      <c r="M457" s="245"/>
      <c r="N457" s="246"/>
      <c r="O457" s="246"/>
      <c r="P457" s="246"/>
      <c r="Q457" s="246"/>
      <c r="R457" s="246"/>
      <c r="S457" s="246"/>
      <c r="T457" s="247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8" t="s">
        <v>150</v>
      </c>
      <c r="AU457" s="248" t="s">
        <v>144</v>
      </c>
      <c r="AV457" s="13" t="s">
        <v>144</v>
      </c>
      <c r="AW457" s="13" t="s">
        <v>33</v>
      </c>
      <c r="AX457" s="13" t="s">
        <v>78</v>
      </c>
      <c r="AY457" s="248" t="s">
        <v>135</v>
      </c>
    </row>
    <row r="458" s="14" customFormat="1">
      <c r="A458" s="14"/>
      <c r="B458" s="249"/>
      <c r="C458" s="250"/>
      <c r="D458" s="231" t="s">
        <v>150</v>
      </c>
      <c r="E458" s="251" t="s">
        <v>1</v>
      </c>
      <c r="F458" s="252" t="s">
        <v>154</v>
      </c>
      <c r="G458" s="250"/>
      <c r="H458" s="253">
        <v>110.7</v>
      </c>
      <c r="I458" s="254"/>
      <c r="J458" s="250"/>
      <c r="K458" s="250"/>
      <c r="L458" s="255"/>
      <c r="M458" s="256"/>
      <c r="N458" s="257"/>
      <c r="O458" s="257"/>
      <c r="P458" s="257"/>
      <c r="Q458" s="257"/>
      <c r="R458" s="257"/>
      <c r="S458" s="257"/>
      <c r="T458" s="258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59" t="s">
        <v>150</v>
      </c>
      <c r="AU458" s="259" t="s">
        <v>144</v>
      </c>
      <c r="AV458" s="14" t="s">
        <v>143</v>
      </c>
      <c r="AW458" s="14" t="s">
        <v>33</v>
      </c>
      <c r="AX458" s="14" t="s">
        <v>86</v>
      </c>
      <c r="AY458" s="259" t="s">
        <v>135</v>
      </c>
    </row>
    <row r="459" s="2" customFormat="1" ht="24.15" customHeight="1">
      <c r="A459" s="38"/>
      <c r="B459" s="39"/>
      <c r="C459" s="260" t="s">
        <v>648</v>
      </c>
      <c r="D459" s="260" t="s">
        <v>220</v>
      </c>
      <c r="E459" s="261" t="s">
        <v>649</v>
      </c>
      <c r="F459" s="262" t="s">
        <v>650</v>
      </c>
      <c r="G459" s="263" t="s">
        <v>141</v>
      </c>
      <c r="H459" s="264">
        <v>112.914</v>
      </c>
      <c r="I459" s="265"/>
      <c r="J459" s="266">
        <f>ROUND(I459*H459,2)</f>
        <v>0</v>
      </c>
      <c r="K459" s="262" t="s">
        <v>142</v>
      </c>
      <c r="L459" s="267"/>
      <c r="M459" s="268" t="s">
        <v>1</v>
      </c>
      <c r="N459" s="269" t="s">
        <v>44</v>
      </c>
      <c r="O459" s="91"/>
      <c r="P459" s="227">
        <f>O459*H459</f>
        <v>0</v>
      </c>
      <c r="Q459" s="227">
        <v>0.0027499999999999998</v>
      </c>
      <c r="R459" s="227">
        <f>Q459*H459</f>
        <v>0.3105135</v>
      </c>
      <c r="S459" s="227">
        <v>0</v>
      </c>
      <c r="T459" s="228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229" t="s">
        <v>637</v>
      </c>
      <c r="AT459" s="229" t="s">
        <v>220</v>
      </c>
      <c r="AU459" s="229" t="s">
        <v>144</v>
      </c>
      <c r="AY459" s="17" t="s">
        <v>135</v>
      </c>
      <c r="BE459" s="230">
        <f>IF(N459="základní",J459,0)</f>
        <v>0</v>
      </c>
      <c r="BF459" s="230">
        <f>IF(N459="snížená",J459,0)</f>
        <v>0</v>
      </c>
      <c r="BG459" s="230">
        <f>IF(N459="zákl. přenesená",J459,0)</f>
        <v>0</v>
      </c>
      <c r="BH459" s="230">
        <f>IF(N459="sníž. přenesená",J459,0)</f>
        <v>0</v>
      </c>
      <c r="BI459" s="230">
        <f>IF(N459="nulová",J459,0)</f>
        <v>0</v>
      </c>
      <c r="BJ459" s="17" t="s">
        <v>144</v>
      </c>
      <c r="BK459" s="230">
        <f>ROUND(I459*H459,2)</f>
        <v>0</v>
      </c>
      <c r="BL459" s="17" t="s">
        <v>629</v>
      </c>
      <c r="BM459" s="229" t="s">
        <v>651</v>
      </c>
    </row>
    <row r="460" s="2" customFormat="1">
      <c r="A460" s="38"/>
      <c r="B460" s="39"/>
      <c r="C460" s="40"/>
      <c r="D460" s="231" t="s">
        <v>146</v>
      </c>
      <c r="E460" s="40"/>
      <c r="F460" s="232" t="s">
        <v>652</v>
      </c>
      <c r="G460" s="40"/>
      <c r="H460" s="40"/>
      <c r="I460" s="233"/>
      <c r="J460" s="40"/>
      <c r="K460" s="40"/>
      <c r="L460" s="44"/>
      <c r="M460" s="234"/>
      <c r="N460" s="235"/>
      <c r="O460" s="91"/>
      <c r="P460" s="91"/>
      <c r="Q460" s="91"/>
      <c r="R460" s="91"/>
      <c r="S460" s="91"/>
      <c r="T460" s="92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T460" s="17" t="s">
        <v>146</v>
      </c>
      <c r="AU460" s="17" t="s">
        <v>144</v>
      </c>
    </row>
    <row r="461" s="13" customFormat="1">
      <c r="A461" s="13"/>
      <c r="B461" s="238"/>
      <c r="C461" s="239"/>
      <c r="D461" s="231" t="s">
        <v>150</v>
      </c>
      <c r="E461" s="240" t="s">
        <v>1</v>
      </c>
      <c r="F461" s="241" t="s">
        <v>653</v>
      </c>
      <c r="G461" s="239"/>
      <c r="H461" s="242">
        <v>112.914</v>
      </c>
      <c r="I461" s="243"/>
      <c r="J461" s="239"/>
      <c r="K461" s="239"/>
      <c r="L461" s="244"/>
      <c r="M461" s="245"/>
      <c r="N461" s="246"/>
      <c r="O461" s="246"/>
      <c r="P461" s="246"/>
      <c r="Q461" s="246"/>
      <c r="R461" s="246"/>
      <c r="S461" s="246"/>
      <c r="T461" s="247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8" t="s">
        <v>150</v>
      </c>
      <c r="AU461" s="248" t="s">
        <v>144</v>
      </c>
      <c r="AV461" s="13" t="s">
        <v>144</v>
      </c>
      <c r="AW461" s="13" t="s">
        <v>33</v>
      </c>
      <c r="AX461" s="13" t="s">
        <v>86</v>
      </c>
      <c r="AY461" s="248" t="s">
        <v>135</v>
      </c>
    </row>
    <row r="462" s="2" customFormat="1" ht="37.8" customHeight="1">
      <c r="A462" s="38"/>
      <c r="B462" s="39"/>
      <c r="C462" s="218" t="s">
        <v>654</v>
      </c>
      <c r="D462" s="218" t="s">
        <v>138</v>
      </c>
      <c r="E462" s="219" t="s">
        <v>655</v>
      </c>
      <c r="F462" s="220" t="s">
        <v>656</v>
      </c>
      <c r="G462" s="221" t="s">
        <v>141</v>
      </c>
      <c r="H462" s="222">
        <v>227.63999999999999</v>
      </c>
      <c r="I462" s="223"/>
      <c r="J462" s="224">
        <f>ROUND(I462*H462,2)</f>
        <v>0</v>
      </c>
      <c r="K462" s="220" t="s">
        <v>142</v>
      </c>
      <c r="L462" s="44"/>
      <c r="M462" s="225" t="s">
        <v>1</v>
      </c>
      <c r="N462" s="226" t="s">
        <v>44</v>
      </c>
      <c r="O462" s="91"/>
      <c r="P462" s="227">
        <f>O462*H462</f>
        <v>0</v>
      </c>
      <c r="Q462" s="227">
        <v>0.0060299999999999998</v>
      </c>
      <c r="R462" s="227">
        <f>Q462*H462</f>
        <v>1.3726691999999998</v>
      </c>
      <c r="S462" s="227">
        <v>0</v>
      </c>
      <c r="T462" s="228">
        <f>S462*H462</f>
        <v>0</v>
      </c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R462" s="229" t="s">
        <v>629</v>
      </c>
      <c r="AT462" s="229" t="s">
        <v>138</v>
      </c>
      <c r="AU462" s="229" t="s">
        <v>144</v>
      </c>
      <c r="AY462" s="17" t="s">
        <v>135</v>
      </c>
      <c r="BE462" s="230">
        <f>IF(N462="základní",J462,0)</f>
        <v>0</v>
      </c>
      <c r="BF462" s="230">
        <f>IF(N462="snížená",J462,0)</f>
        <v>0</v>
      </c>
      <c r="BG462" s="230">
        <f>IF(N462="zákl. přenesená",J462,0)</f>
        <v>0</v>
      </c>
      <c r="BH462" s="230">
        <f>IF(N462="sníž. přenesená",J462,0)</f>
        <v>0</v>
      </c>
      <c r="BI462" s="230">
        <f>IF(N462="nulová",J462,0)</f>
        <v>0</v>
      </c>
      <c r="BJ462" s="17" t="s">
        <v>144</v>
      </c>
      <c r="BK462" s="230">
        <f>ROUND(I462*H462,2)</f>
        <v>0</v>
      </c>
      <c r="BL462" s="17" t="s">
        <v>629</v>
      </c>
      <c r="BM462" s="229" t="s">
        <v>657</v>
      </c>
    </row>
    <row r="463" s="2" customFormat="1">
      <c r="A463" s="38"/>
      <c r="B463" s="39"/>
      <c r="C463" s="40"/>
      <c r="D463" s="231" t="s">
        <v>146</v>
      </c>
      <c r="E463" s="40"/>
      <c r="F463" s="232" t="s">
        <v>658</v>
      </c>
      <c r="G463" s="40"/>
      <c r="H463" s="40"/>
      <c r="I463" s="233"/>
      <c r="J463" s="40"/>
      <c r="K463" s="40"/>
      <c r="L463" s="44"/>
      <c r="M463" s="234"/>
      <c r="N463" s="235"/>
      <c r="O463" s="91"/>
      <c r="P463" s="91"/>
      <c r="Q463" s="91"/>
      <c r="R463" s="91"/>
      <c r="S463" s="91"/>
      <c r="T463" s="92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T463" s="17" t="s">
        <v>146</v>
      </c>
      <c r="AU463" s="17" t="s">
        <v>144</v>
      </c>
    </row>
    <row r="464" s="2" customFormat="1">
      <c r="A464" s="38"/>
      <c r="B464" s="39"/>
      <c r="C464" s="40"/>
      <c r="D464" s="236" t="s">
        <v>148</v>
      </c>
      <c r="E464" s="40"/>
      <c r="F464" s="237" t="s">
        <v>659</v>
      </c>
      <c r="G464" s="40"/>
      <c r="H464" s="40"/>
      <c r="I464" s="233"/>
      <c r="J464" s="40"/>
      <c r="K464" s="40"/>
      <c r="L464" s="44"/>
      <c r="M464" s="234"/>
      <c r="N464" s="235"/>
      <c r="O464" s="91"/>
      <c r="P464" s="91"/>
      <c r="Q464" s="91"/>
      <c r="R464" s="91"/>
      <c r="S464" s="91"/>
      <c r="T464" s="92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T464" s="17" t="s">
        <v>148</v>
      </c>
      <c r="AU464" s="17" t="s">
        <v>144</v>
      </c>
    </row>
    <row r="465" s="13" customFormat="1">
      <c r="A465" s="13"/>
      <c r="B465" s="238"/>
      <c r="C465" s="239"/>
      <c r="D465" s="231" t="s">
        <v>150</v>
      </c>
      <c r="E465" s="240" t="s">
        <v>1</v>
      </c>
      <c r="F465" s="241" t="s">
        <v>660</v>
      </c>
      <c r="G465" s="239"/>
      <c r="H465" s="242">
        <v>26.460000000000001</v>
      </c>
      <c r="I465" s="243"/>
      <c r="J465" s="239"/>
      <c r="K465" s="239"/>
      <c r="L465" s="244"/>
      <c r="M465" s="245"/>
      <c r="N465" s="246"/>
      <c r="O465" s="246"/>
      <c r="P465" s="246"/>
      <c r="Q465" s="246"/>
      <c r="R465" s="246"/>
      <c r="S465" s="246"/>
      <c r="T465" s="247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8" t="s">
        <v>150</v>
      </c>
      <c r="AU465" s="248" t="s">
        <v>144</v>
      </c>
      <c r="AV465" s="13" t="s">
        <v>144</v>
      </c>
      <c r="AW465" s="13" t="s">
        <v>33</v>
      </c>
      <c r="AX465" s="13" t="s">
        <v>78</v>
      </c>
      <c r="AY465" s="248" t="s">
        <v>135</v>
      </c>
    </row>
    <row r="466" s="13" customFormat="1">
      <c r="A466" s="13"/>
      <c r="B466" s="238"/>
      <c r="C466" s="239"/>
      <c r="D466" s="231" t="s">
        <v>150</v>
      </c>
      <c r="E466" s="240" t="s">
        <v>1</v>
      </c>
      <c r="F466" s="241" t="s">
        <v>661</v>
      </c>
      <c r="G466" s="239"/>
      <c r="H466" s="242">
        <v>54.600000000000001</v>
      </c>
      <c r="I466" s="243"/>
      <c r="J466" s="239"/>
      <c r="K466" s="239"/>
      <c r="L466" s="244"/>
      <c r="M466" s="245"/>
      <c r="N466" s="246"/>
      <c r="O466" s="246"/>
      <c r="P466" s="246"/>
      <c r="Q466" s="246"/>
      <c r="R466" s="246"/>
      <c r="S466" s="246"/>
      <c r="T466" s="247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48" t="s">
        <v>150</v>
      </c>
      <c r="AU466" s="248" t="s">
        <v>144</v>
      </c>
      <c r="AV466" s="13" t="s">
        <v>144</v>
      </c>
      <c r="AW466" s="13" t="s">
        <v>33</v>
      </c>
      <c r="AX466" s="13" t="s">
        <v>78</v>
      </c>
      <c r="AY466" s="248" t="s">
        <v>135</v>
      </c>
    </row>
    <row r="467" s="13" customFormat="1">
      <c r="A467" s="13"/>
      <c r="B467" s="238"/>
      <c r="C467" s="239"/>
      <c r="D467" s="231" t="s">
        <v>150</v>
      </c>
      <c r="E467" s="240" t="s">
        <v>1</v>
      </c>
      <c r="F467" s="241" t="s">
        <v>662</v>
      </c>
      <c r="G467" s="239"/>
      <c r="H467" s="242">
        <v>54.600000000000001</v>
      </c>
      <c r="I467" s="243"/>
      <c r="J467" s="239"/>
      <c r="K467" s="239"/>
      <c r="L467" s="244"/>
      <c r="M467" s="245"/>
      <c r="N467" s="246"/>
      <c r="O467" s="246"/>
      <c r="P467" s="246"/>
      <c r="Q467" s="246"/>
      <c r="R467" s="246"/>
      <c r="S467" s="246"/>
      <c r="T467" s="247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48" t="s">
        <v>150</v>
      </c>
      <c r="AU467" s="248" t="s">
        <v>144</v>
      </c>
      <c r="AV467" s="13" t="s">
        <v>144</v>
      </c>
      <c r="AW467" s="13" t="s">
        <v>33</v>
      </c>
      <c r="AX467" s="13" t="s">
        <v>78</v>
      </c>
      <c r="AY467" s="248" t="s">
        <v>135</v>
      </c>
    </row>
    <row r="468" s="13" customFormat="1">
      <c r="A468" s="13"/>
      <c r="B468" s="238"/>
      <c r="C468" s="239"/>
      <c r="D468" s="231" t="s">
        <v>150</v>
      </c>
      <c r="E468" s="240" t="s">
        <v>1</v>
      </c>
      <c r="F468" s="241" t="s">
        <v>663</v>
      </c>
      <c r="G468" s="239"/>
      <c r="H468" s="242">
        <v>26.460000000000001</v>
      </c>
      <c r="I468" s="243"/>
      <c r="J468" s="239"/>
      <c r="K468" s="239"/>
      <c r="L468" s="244"/>
      <c r="M468" s="245"/>
      <c r="N468" s="246"/>
      <c r="O468" s="246"/>
      <c r="P468" s="246"/>
      <c r="Q468" s="246"/>
      <c r="R468" s="246"/>
      <c r="S468" s="246"/>
      <c r="T468" s="247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8" t="s">
        <v>150</v>
      </c>
      <c r="AU468" s="248" t="s">
        <v>144</v>
      </c>
      <c r="AV468" s="13" t="s">
        <v>144</v>
      </c>
      <c r="AW468" s="13" t="s">
        <v>33</v>
      </c>
      <c r="AX468" s="13" t="s">
        <v>78</v>
      </c>
      <c r="AY468" s="248" t="s">
        <v>135</v>
      </c>
    </row>
    <row r="469" s="13" customFormat="1">
      <c r="A469" s="13"/>
      <c r="B469" s="238"/>
      <c r="C469" s="239"/>
      <c r="D469" s="231" t="s">
        <v>150</v>
      </c>
      <c r="E469" s="240" t="s">
        <v>1</v>
      </c>
      <c r="F469" s="241" t="s">
        <v>664</v>
      </c>
      <c r="G469" s="239"/>
      <c r="H469" s="242">
        <v>65.519999999999996</v>
      </c>
      <c r="I469" s="243"/>
      <c r="J469" s="239"/>
      <c r="K469" s="239"/>
      <c r="L469" s="244"/>
      <c r="M469" s="245"/>
      <c r="N469" s="246"/>
      <c r="O469" s="246"/>
      <c r="P469" s="246"/>
      <c r="Q469" s="246"/>
      <c r="R469" s="246"/>
      <c r="S469" s="246"/>
      <c r="T469" s="247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8" t="s">
        <v>150</v>
      </c>
      <c r="AU469" s="248" t="s">
        <v>144</v>
      </c>
      <c r="AV469" s="13" t="s">
        <v>144</v>
      </c>
      <c r="AW469" s="13" t="s">
        <v>33</v>
      </c>
      <c r="AX469" s="13" t="s">
        <v>78</v>
      </c>
      <c r="AY469" s="248" t="s">
        <v>135</v>
      </c>
    </row>
    <row r="470" s="14" customFormat="1">
      <c r="A470" s="14"/>
      <c r="B470" s="249"/>
      <c r="C470" s="250"/>
      <c r="D470" s="231" t="s">
        <v>150</v>
      </c>
      <c r="E470" s="251" t="s">
        <v>1</v>
      </c>
      <c r="F470" s="252" t="s">
        <v>154</v>
      </c>
      <c r="G470" s="250"/>
      <c r="H470" s="253">
        <v>227.63999999999999</v>
      </c>
      <c r="I470" s="254"/>
      <c r="J470" s="250"/>
      <c r="K470" s="250"/>
      <c r="L470" s="255"/>
      <c r="M470" s="256"/>
      <c r="N470" s="257"/>
      <c r="O470" s="257"/>
      <c r="P470" s="257"/>
      <c r="Q470" s="257"/>
      <c r="R470" s="257"/>
      <c r="S470" s="257"/>
      <c r="T470" s="258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9" t="s">
        <v>150</v>
      </c>
      <c r="AU470" s="259" t="s">
        <v>144</v>
      </c>
      <c r="AV470" s="14" t="s">
        <v>143</v>
      </c>
      <c r="AW470" s="14" t="s">
        <v>33</v>
      </c>
      <c r="AX470" s="14" t="s">
        <v>86</v>
      </c>
      <c r="AY470" s="259" t="s">
        <v>135</v>
      </c>
    </row>
    <row r="471" s="2" customFormat="1" ht="21.75" customHeight="1">
      <c r="A471" s="38"/>
      <c r="B471" s="39"/>
      <c r="C471" s="260" t="s">
        <v>665</v>
      </c>
      <c r="D471" s="260" t="s">
        <v>220</v>
      </c>
      <c r="E471" s="261" t="s">
        <v>666</v>
      </c>
      <c r="F471" s="262" t="s">
        <v>667</v>
      </c>
      <c r="G471" s="263" t="s">
        <v>141</v>
      </c>
      <c r="H471" s="264">
        <v>239.02199999999999</v>
      </c>
      <c r="I471" s="265"/>
      <c r="J471" s="266">
        <f>ROUND(I471*H471,2)</f>
        <v>0</v>
      </c>
      <c r="K471" s="262" t="s">
        <v>142</v>
      </c>
      <c r="L471" s="267"/>
      <c r="M471" s="268" t="s">
        <v>1</v>
      </c>
      <c r="N471" s="269" t="s">
        <v>44</v>
      </c>
      <c r="O471" s="91"/>
      <c r="P471" s="227">
        <f>O471*H471</f>
        <v>0</v>
      </c>
      <c r="Q471" s="227">
        <v>0.0057999999999999996</v>
      </c>
      <c r="R471" s="227">
        <f>Q471*H471</f>
        <v>1.3863275999999998</v>
      </c>
      <c r="S471" s="227">
        <v>0</v>
      </c>
      <c r="T471" s="228">
        <f>S471*H471</f>
        <v>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229" t="s">
        <v>637</v>
      </c>
      <c r="AT471" s="229" t="s">
        <v>220</v>
      </c>
      <c r="AU471" s="229" t="s">
        <v>144</v>
      </c>
      <c r="AY471" s="17" t="s">
        <v>135</v>
      </c>
      <c r="BE471" s="230">
        <f>IF(N471="základní",J471,0)</f>
        <v>0</v>
      </c>
      <c r="BF471" s="230">
        <f>IF(N471="snížená",J471,0)</f>
        <v>0</v>
      </c>
      <c r="BG471" s="230">
        <f>IF(N471="zákl. přenesená",J471,0)</f>
        <v>0</v>
      </c>
      <c r="BH471" s="230">
        <f>IF(N471="sníž. přenesená",J471,0)</f>
        <v>0</v>
      </c>
      <c r="BI471" s="230">
        <f>IF(N471="nulová",J471,0)</f>
        <v>0</v>
      </c>
      <c r="BJ471" s="17" t="s">
        <v>144</v>
      </c>
      <c r="BK471" s="230">
        <f>ROUND(I471*H471,2)</f>
        <v>0</v>
      </c>
      <c r="BL471" s="17" t="s">
        <v>629</v>
      </c>
      <c r="BM471" s="229" t="s">
        <v>668</v>
      </c>
    </row>
    <row r="472" s="2" customFormat="1">
      <c r="A472" s="38"/>
      <c r="B472" s="39"/>
      <c r="C472" s="40"/>
      <c r="D472" s="231" t="s">
        <v>146</v>
      </c>
      <c r="E472" s="40"/>
      <c r="F472" s="232" t="s">
        <v>669</v>
      </c>
      <c r="G472" s="40"/>
      <c r="H472" s="40"/>
      <c r="I472" s="233"/>
      <c r="J472" s="40"/>
      <c r="K472" s="40"/>
      <c r="L472" s="44"/>
      <c r="M472" s="234"/>
      <c r="N472" s="235"/>
      <c r="O472" s="91"/>
      <c r="P472" s="91"/>
      <c r="Q472" s="91"/>
      <c r="R472" s="91"/>
      <c r="S472" s="91"/>
      <c r="T472" s="92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T472" s="17" t="s">
        <v>146</v>
      </c>
      <c r="AU472" s="17" t="s">
        <v>144</v>
      </c>
    </row>
    <row r="473" s="13" customFormat="1">
      <c r="A473" s="13"/>
      <c r="B473" s="238"/>
      <c r="C473" s="239"/>
      <c r="D473" s="231" t="s">
        <v>150</v>
      </c>
      <c r="E473" s="239"/>
      <c r="F473" s="241" t="s">
        <v>670</v>
      </c>
      <c r="G473" s="239"/>
      <c r="H473" s="242">
        <v>239.02199999999999</v>
      </c>
      <c r="I473" s="243"/>
      <c r="J473" s="239"/>
      <c r="K473" s="239"/>
      <c r="L473" s="244"/>
      <c r="M473" s="245"/>
      <c r="N473" s="246"/>
      <c r="O473" s="246"/>
      <c r="P473" s="246"/>
      <c r="Q473" s="246"/>
      <c r="R473" s="246"/>
      <c r="S473" s="246"/>
      <c r="T473" s="247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8" t="s">
        <v>150</v>
      </c>
      <c r="AU473" s="248" t="s">
        <v>144</v>
      </c>
      <c r="AV473" s="13" t="s">
        <v>144</v>
      </c>
      <c r="AW473" s="13" t="s">
        <v>4</v>
      </c>
      <c r="AX473" s="13" t="s">
        <v>86</v>
      </c>
      <c r="AY473" s="248" t="s">
        <v>135</v>
      </c>
    </row>
    <row r="474" s="2" customFormat="1" ht="33" customHeight="1">
      <c r="A474" s="38"/>
      <c r="B474" s="39"/>
      <c r="C474" s="218" t="s">
        <v>671</v>
      </c>
      <c r="D474" s="218" t="s">
        <v>138</v>
      </c>
      <c r="E474" s="219" t="s">
        <v>672</v>
      </c>
      <c r="F474" s="220" t="s">
        <v>673</v>
      </c>
      <c r="G474" s="221" t="s">
        <v>171</v>
      </c>
      <c r="H474" s="222">
        <v>129.59999999999999</v>
      </c>
      <c r="I474" s="223"/>
      <c r="J474" s="224">
        <f>ROUND(I474*H474,2)</f>
        <v>0</v>
      </c>
      <c r="K474" s="220" t="s">
        <v>142</v>
      </c>
      <c r="L474" s="44"/>
      <c r="M474" s="225" t="s">
        <v>1</v>
      </c>
      <c r="N474" s="226" t="s">
        <v>44</v>
      </c>
      <c r="O474" s="91"/>
      <c r="P474" s="227">
        <f>O474*H474</f>
        <v>0</v>
      </c>
      <c r="Q474" s="227">
        <v>0.021999999999999999</v>
      </c>
      <c r="R474" s="227">
        <f>Q474*H474</f>
        <v>2.8511999999999995</v>
      </c>
      <c r="S474" s="227">
        <v>0</v>
      </c>
      <c r="T474" s="228">
        <f>S474*H474</f>
        <v>0</v>
      </c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R474" s="229" t="s">
        <v>629</v>
      </c>
      <c r="AT474" s="229" t="s">
        <v>138</v>
      </c>
      <c r="AU474" s="229" t="s">
        <v>144</v>
      </c>
      <c r="AY474" s="17" t="s">
        <v>135</v>
      </c>
      <c r="BE474" s="230">
        <f>IF(N474="základní",J474,0)</f>
        <v>0</v>
      </c>
      <c r="BF474" s="230">
        <f>IF(N474="snížená",J474,0)</f>
        <v>0</v>
      </c>
      <c r="BG474" s="230">
        <f>IF(N474="zákl. přenesená",J474,0)</f>
        <v>0</v>
      </c>
      <c r="BH474" s="230">
        <f>IF(N474="sníž. přenesená",J474,0)</f>
        <v>0</v>
      </c>
      <c r="BI474" s="230">
        <f>IF(N474="nulová",J474,0)</f>
        <v>0</v>
      </c>
      <c r="BJ474" s="17" t="s">
        <v>144</v>
      </c>
      <c r="BK474" s="230">
        <f>ROUND(I474*H474,2)</f>
        <v>0</v>
      </c>
      <c r="BL474" s="17" t="s">
        <v>629</v>
      </c>
      <c r="BM474" s="229" t="s">
        <v>674</v>
      </c>
    </row>
    <row r="475" s="2" customFormat="1">
      <c r="A475" s="38"/>
      <c r="B475" s="39"/>
      <c r="C475" s="40"/>
      <c r="D475" s="231" t="s">
        <v>146</v>
      </c>
      <c r="E475" s="40"/>
      <c r="F475" s="232" t="s">
        <v>675</v>
      </c>
      <c r="G475" s="40"/>
      <c r="H475" s="40"/>
      <c r="I475" s="233"/>
      <c r="J475" s="40"/>
      <c r="K475" s="40"/>
      <c r="L475" s="44"/>
      <c r="M475" s="234"/>
      <c r="N475" s="235"/>
      <c r="O475" s="91"/>
      <c r="P475" s="91"/>
      <c r="Q475" s="91"/>
      <c r="R475" s="91"/>
      <c r="S475" s="91"/>
      <c r="T475" s="92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T475" s="17" t="s">
        <v>146</v>
      </c>
      <c r="AU475" s="17" t="s">
        <v>144</v>
      </c>
    </row>
    <row r="476" s="2" customFormat="1">
      <c r="A476" s="38"/>
      <c r="B476" s="39"/>
      <c r="C476" s="40"/>
      <c r="D476" s="236" t="s">
        <v>148</v>
      </c>
      <c r="E476" s="40"/>
      <c r="F476" s="237" t="s">
        <v>676</v>
      </c>
      <c r="G476" s="40"/>
      <c r="H476" s="40"/>
      <c r="I476" s="233"/>
      <c r="J476" s="40"/>
      <c r="K476" s="40"/>
      <c r="L476" s="44"/>
      <c r="M476" s="234"/>
      <c r="N476" s="235"/>
      <c r="O476" s="91"/>
      <c r="P476" s="91"/>
      <c r="Q476" s="91"/>
      <c r="R476" s="91"/>
      <c r="S476" s="91"/>
      <c r="T476" s="92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T476" s="17" t="s">
        <v>148</v>
      </c>
      <c r="AU476" s="17" t="s">
        <v>144</v>
      </c>
    </row>
    <row r="477" s="13" customFormat="1">
      <c r="A477" s="13"/>
      <c r="B477" s="238"/>
      <c r="C477" s="239"/>
      <c r="D477" s="231" t="s">
        <v>150</v>
      </c>
      <c r="E477" s="240" t="s">
        <v>1</v>
      </c>
      <c r="F477" s="241" t="s">
        <v>677</v>
      </c>
      <c r="G477" s="239"/>
      <c r="H477" s="242">
        <v>129.59999999999999</v>
      </c>
      <c r="I477" s="243"/>
      <c r="J477" s="239"/>
      <c r="K477" s="239"/>
      <c r="L477" s="244"/>
      <c r="M477" s="245"/>
      <c r="N477" s="246"/>
      <c r="O477" s="246"/>
      <c r="P477" s="246"/>
      <c r="Q477" s="246"/>
      <c r="R477" s="246"/>
      <c r="S477" s="246"/>
      <c r="T477" s="247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8" t="s">
        <v>150</v>
      </c>
      <c r="AU477" s="248" t="s">
        <v>144</v>
      </c>
      <c r="AV477" s="13" t="s">
        <v>144</v>
      </c>
      <c r="AW477" s="13" t="s">
        <v>33</v>
      </c>
      <c r="AX477" s="13" t="s">
        <v>86</v>
      </c>
      <c r="AY477" s="248" t="s">
        <v>135</v>
      </c>
    </row>
    <row r="478" s="2" customFormat="1" ht="37.8" customHeight="1">
      <c r="A478" s="38"/>
      <c r="B478" s="39"/>
      <c r="C478" s="218" t="s">
        <v>637</v>
      </c>
      <c r="D478" s="218" t="s">
        <v>138</v>
      </c>
      <c r="E478" s="219" t="s">
        <v>678</v>
      </c>
      <c r="F478" s="220" t="s">
        <v>679</v>
      </c>
      <c r="G478" s="221" t="s">
        <v>141</v>
      </c>
      <c r="H478" s="222">
        <v>84.359999999999999</v>
      </c>
      <c r="I478" s="223"/>
      <c r="J478" s="224">
        <f>ROUND(I478*H478,2)</f>
        <v>0</v>
      </c>
      <c r="K478" s="220" t="s">
        <v>142</v>
      </c>
      <c r="L478" s="44"/>
      <c r="M478" s="225" t="s">
        <v>1</v>
      </c>
      <c r="N478" s="226" t="s">
        <v>44</v>
      </c>
      <c r="O478" s="91"/>
      <c r="P478" s="227">
        <f>O478*H478</f>
        <v>0</v>
      </c>
      <c r="Q478" s="227">
        <v>0.0061199999999999996</v>
      </c>
      <c r="R478" s="227">
        <f>Q478*H478</f>
        <v>0.51628319999999994</v>
      </c>
      <c r="S478" s="227">
        <v>0</v>
      </c>
      <c r="T478" s="228">
        <f>S478*H478</f>
        <v>0</v>
      </c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R478" s="229" t="s">
        <v>629</v>
      </c>
      <c r="AT478" s="229" t="s">
        <v>138</v>
      </c>
      <c r="AU478" s="229" t="s">
        <v>144</v>
      </c>
      <c r="AY478" s="17" t="s">
        <v>135</v>
      </c>
      <c r="BE478" s="230">
        <f>IF(N478="základní",J478,0)</f>
        <v>0</v>
      </c>
      <c r="BF478" s="230">
        <f>IF(N478="snížená",J478,0)</f>
        <v>0</v>
      </c>
      <c r="BG478" s="230">
        <f>IF(N478="zákl. přenesená",J478,0)</f>
        <v>0</v>
      </c>
      <c r="BH478" s="230">
        <f>IF(N478="sníž. přenesená",J478,0)</f>
        <v>0</v>
      </c>
      <c r="BI478" s="230">
        <f>IF(N478="nulová",J478,0)</f>
        <v>0</v>
      </c>
      <c r="BJ478" s="17" t="s">
        <v>144</v>
      </c>
      <c r="BK478" s="230">
        <f>ROUND(I478*H478,2)</f>
        <v>0</v>
      </c>
      <c r="BL478" s="17" t="s">
        <v>629</v>
      </c>
      <c r="BM478" s="229" t="s">
        <v>680</v>
      </c>
    </row>
    <row r="479" s="2" customFormat="1">
      <c r="A479" s="38"/>
      <c r="B479" s="39"/>
      <c r="C479" s="40"/>
      <c r="D479" s="231" t="s">
        <v>146</v>
      </c>
      <c r="E479" s="40"/>
      <c r="F479" s="232" t="s">
        <v>681</v>
      </c>
      <c r="G479" s="40"/>
      <c r="H479" s="40"/>
      <c r="I479" s="233"/>
      <c r="J479" s="40"/>
      <c r="K479" s="40"/>
      <c r="L479" s="44"/>
      <c r="M479" s="234"/>
      <c r="N479" s="235"/>
      <c r="O479" s="91"/>
      <c r="P479" s="91"/>
      <c r="Q479" s="91"/>
      <c r="R479" s="91"/>
      <c r="S479" s="91"/>
      <c r="T479" s="92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T479" s="17" t="s">
        <v>146</v>
      </c>
      <c r="AU479" s="17" t="s">
        <v>144</v>
      </c>
    </row>
    <row r="480" s="2" customFormat="1">
      <c r="A480" s="38"/>
      <c r="B480" s="39"/>
      <c r="C480" s="40"/>
      <c r="D480" s="236" t="s">
        <v>148</v>
      </c>
      <c r="E480" s="40"/>
      <c r="F480" s="237" t="s">
        <v>682</v>
      </c>
      <c r="G480" s="40"/>
      <c r="H480" s="40"/>
      <c r="I480" s="233"/>
      <c r="J480" s="40"/>
      <c r="K480" s="40"/>
      <c r="L480" s="44"/>
      <c r="M480" s="234"/>
      <c r="N480" s="235"/>
      <c r="O480" s="91"/>
      <c r="P480" s="91"/>
      <c r="Q480" s="91"/>
      <c r="R480" s="91"/>
      <c r="S480" s="91"/>
      <c r="T480" s="92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T480" s="17" t="s">
        <v>148</v>
      </c>
      <c r="AU480" s="17" t="s">
        <v>144</v>
      </c>
    </row>
    <row r="481" s="13" customFormat="1">
      <c r="A481" s="13"/>
      <c r="B481" s="238"/>
      <c r="C481" s="239"/>
      <c r="D481" s="231" t="s">
        <v>150</v>
      </c>
      <c r="E481" s="240" t="s">
        <v>1</v>
      </c>
      <c r="F481" s="241" t="s">
        <v>683</v>
      </c>
      <c r="G481" s="239"/>
      <c r="H481" s="242">
        <v>68.040000000000006</v>
      </c>
      <c r="I481" s="243"/>
      <c r="J481" s="239"/>
      <c r="K481" s="239"/>
      <c r="L481" s="244"/>
      <c r="M481" s="245"/>
      <c r="N481" s="246"/>
      <c r="O481" s="246"/>
      <c r="P481" s="246"/>
      <c r="Q481" s="246"/>
      <c r="R481" s="246"/>
      <c r="S481" s="246"/>
      <c r="T481" s="247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48" t="s">
        <v>150</v>
      </c>
      <c r="AU481" s="248" t="s">
        <v>144</v>
      </c>
      <c r="AV481" s="13" t="s">
        <v>144</v>
      </c>
      <c r="AW481" s="13" t="s">
        <v>33</v>
      </c>
      <c r="AX481" s="13" t="s">
        <v>78</v>
      </c>
      <c r="AY481" s="248" t="s">
        <v>135</v>
      </c>
    </row>
    <row r="482" s="13" customFormat="1">
      <c r="A482" s="13"/>
      <c r="B482" s="238"/>
      <c r="C482" s="239"/>
      <c r="D482" s="231" t="s">
        <v>150</v>
      </c>
      <c r="E482" s="240" t="s">
        <v>1</v>
      </c>
      <c r="F482" s="241" t="s">
        <v>684</v>
      </c>
      <c r="G482" s="239"/>
      <c r="H482" s="242">
        <v>-9.5999999999999996</v>
      </c>
      <c r="I482" s="243"/>
      <c r="J482" s="239"/>
      <c r="K482" s="239"/>
      <c r="L482" s="244"/>
      <c r="M482" s="245"/>
      <c r="N482" s="246"/>
      <c r="O482" s="246"/>
      <c r="P482" s="246"/>
      <c r="Q482" s="246"/>
      <c r="R482" s="246"/>
      <c r="S482" s="246"/>
      <c r="T482" s="247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48" t="s">
        <v>150</v>
      </c>
      <c r="AU482" s="248" t="s">
        <v>144</v>
      </c>
      <c r="AV482" s="13" t="s">
        <v>144</v>
      </c>
      <c r="AW482" s="13" t="s">
        <v>33</v>
      </c>
      <c r="AX482" s="13" t="s">
        <v>78</v>
      </c>
      <c r="AY482" s="248" t="s">
        <v>135</v>
      </c>
    </row>
    <row r="483" s="13" customFormat="1">
      <c r="A483" s="13"/>
      <c r="B483" s="238"/>
      <c r="C483" s="239"/>
      <c r="D483" s="231" t="s">
        <v>150</v>
      </c>
      <c r="E483" s="240" t="s">
        <v>1</v>
      </c>
      <c r="F483" s="241" t="s">
        <v>685</v>
      </c>
      <c r="G483" s="239"/>
      <c r="H483" s="242">
        <v>25.920000000000002</v>
      </c>
      <c r="I483" s="243"/>
      <c r="J483" s="239"/>
      <c r="K483" s="239"/>
      <c r="L483" s="244"/>
      <c r="M483" s="245"/>
      <c r="N483" s="246"/>
      <c r="O483" s="246"/>
      <c r="P483" s="246"/>
      <c r="Q483" s="246"/>
      <c r="R483" s="246"/>
      <c r="S483" s="246"/>
      <c r="T483" s="247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48" t="s">
        <v>150</v>
      </c>
      <c r="AU483" s="248" t="s">
        <v>144</v>
      </c>
      <c r="AV483" s="13" t="s">
        <v>144</v>
      </c>
      <c r="AW483" s="13" t="s">
        <v>33</v>
      </c>
      <c r="AX483" s="13" t="s">
        <v>78</v>
      </c>
      <c r="AY483" s="248" t="s">
        <v>135</v>
      </c>
    </row>
    <row r="484" s="14" customFormat="1">
      <c r="A484" s="14"/>
      <c r="B484" s="249"/>
      <c r="C484" s="250"/>
      <c r="D484" s="231" t="s">
        <v>150</v>
      </c>
      <c r="E484" s="251" t="s">
        <v>1</v>
      </c>
      <c r="F484" s="252" t="s">
        <v>154</v>
      </c>
      <c r="G484" s="250"/>
      <c r="H484" s="253">
        <v>84.359999999999999</v>
      </c>
      <c r="I484" s="254"/>
      <c r="J484" s="250"/>
      <c r="K484" s="250"/>
      <c r="L484" s="255"/>
      <c r="M484" s="256"/>
      <c r="N484" s="257"/>
      <c r="O484" s="257"/>
      <c r="P484" s="257"/>
      <c r="Q484" s="257"/>
      <c r="R484" s="257"/>
      <c r="S484" s="257"/>
      <c r="T484" s="258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9" t="s">
        <v>150</v>
      </c>
      <c r="AU484" s="259" t="s">
        <v>144</v>
      </c>
      <c r="AV484" s="14" t="s">
        <v>143</v>
      </c>
      <c r="AW484" s="14" t="s">
        <v>33</v>
      </c>
      <c r="AX484" s="14" t="s">
        <v>86</v>
      </c>
      <c r="AY484" s="259" t="s">
        <v>135</v>
      </c>
    </row>
    <row r="485" s="2" customFormat="1" ht="16.5" customHeight="1">
      <c r="A485" s="38"/>
      <c r="B485" s="39"/>
      <c r="C485" s="260" t="s">
        <v>686</v>
      </c>
      <c r="D485" s="260" t="s">
        <v>220</v>
      </c>
      <c r="E485" s="261" t="s">
        <v>687</v>
      </c>
      <c r="F485" s="262" t="s">
        <v>688</v>
      </c>
      <c r="G485" s="263" t="s">
        <v>141</v>
      </c>
      <c r="H485" s="264">
        <v>88.578000000000003</v>
      </c>
      <c r="I485" s="265"/>
      <c r="J485" s="266">
        <f>ROUND(I485*H485,2)</f>
        <v>0</v>
      </c>
      <c r="K485" s="262" t="s">
        <v>142</v>
      </c>
      <c r="L485" s="267"/>
      <c r="M485" s="268" t="s">
        <v>1</v>
      </c>
      <c r="N485" s="269" t="s">
        <v>44</v>
      </c>
      <c r="O485" s="91"/>
      <c r="P485" s="227">
        <f>O485*H485</f>
        <v>0</v>
      </c>
      <c r="Q485" s="227">
        <v>0.0011199999999999999</v>
      </c>
      <c r="R485" s="227">
        <f>Q485*H485</f>
        <v>0.099207359999999994</v>
      </c>
      <c r="S485" s="227">
        <v>0</v>
      </c>
      <c r="T485" s="228">
        <f>S485*H485</f>
        <v>0</v>
      </c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R485" s="229" t="s">
        <v>637</v>
      </c>
      <c r="AT485" s="229" t="s">
        <v>220</v>
      </c>
      <c r="AU485" s="229" t="s">
        <v>144</v>
      </c>
      <c r="AY485" s="17" t="s">
        <v>135</v>
      </c>
      <c r="BE485" s="230">
        <f>IF(N485="základní",J485,0)</f>
        <v>0</v>
      </c>
      <c r="BF485" s="230">
        <f>IF(N485="snížená",J485,0)</f>
        <v>0</v>
      </c>
      <c r="BG485" s="230">
        <f>IF(N485="zákl. přenesená",J485,0)</f>
        <v>0</v>
      </c>
      <c r="BH485" s="230">
        <f>IF(N485="sníž. přenesená",J485,0)</f>
        <v>0</v>
      </c>
      <c r="BI485" s="230">
        <f>IF(N485="nulová",J485,0)</f>
        <v>0</v>
      </c>
      <c r="BJ485" s="17" t="s">
        <v>144</v>
      </c>
      <c r="BK485" s="230">
        <f>ROUND(I485*H485,2)</f>
        <v>0</v>
      </c>
      <c r="BL485" s="17" t="s">
        <v>629</v>
      </c>
      <c r="BM485" s="229" t="s">
        <v>689</v>
      </c>
    </row>
    <row r="486" s="2" customFormat="1">
      <c r="A486" s="38"/>
      <c r="B486" s="39"/>
      <c r="C486" s="40"/>
      <c r="D486" s="231" t="s">
        <v>146</v>
      </c>
      <c r="E486" s="40"/>
      <c r="F486" s="232" t="s">
        <v>690</v>
      </c>
      <c r="G486" s="40"/>
      <c r="H486" s="40"/>
      <c r="I486" s="233"/>
      <c r="J486" s="40"/>
      <c r="K486" s="40"/>
      <c r="L486" s="44"/>
      <c r="M486" s="234"/>
      <c r="N486" s="235"/>
      <c r="O486" s="91"/>
      <c r="P486" s="91"/>
      <c r="Q486" s="91"/>
      <c r="R486" s="91"/>
      <c r="S486" s="91"/>
      <c r="T486" s="92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T486" s="17" t="s">
        <v>146</v>
      </c>
      <c r="AU486" s="17" t="s">
        <v>144</v>
      </c>
    </row>
    <row r="487" s="13" customFormat="1">
      <c r="A487" s="13"/>
      <c r="B487" s="238"/>
      <c r="C487" s="239"/>
      <c r="D487" s="231" t="s">
        <v>150</v>
      </c>
      <c r="E487" s="239"/>
      <c r="F487" s="241" t="s">
        <v>691</v>
      </c>
      <c r="G487" s="239"/>
      <c r="H487" s="242">
        <v>88.578000000000003</v>
      </c>
      <c r="I487" s="243"/>
      <c r="J487" s="239"/>
      <c r="K487" s="239"/>
      <c r="L487" s="244"/>
      <c r="M487" s="245"/>
      <c r="N487" s="246"/>
      <c r="O487" s="246"/>
      <c r="P487" s="246"/>
      <c r="Q487" s="246"/>
      <c r="R487" s="246"/>
      <c r="S487" s="246"/>
      <c r="T487" s="247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8" t="s">
        <v>150</v>
      </c>
      <c r="AU487" s="248" t="s">
        <v>144</v>
      </c>
      <c r="AV487" s="13" t="s">
        <v>144</v>
      </c>
      <c r="AW487" s="13" t="s">
        <v>4</v>
      </c>
      <c r="AX487" s="13" t="s">
        <v>86</v>
      </c>
      <c r="AY487" s="248" t="s">
        <v>135</v>
      </c>
    </row>
    <row r="488" s="2" customFormat="1" ht="24.15" customHeight="1">
      <c r="A488" s="38"/>
      <c r="B488" s="39"/>
      <c r="C488" s="218" t="s">
        <v>692</v>
      </c>
      <c r="D488" s="218" t="s">
        <v>138</v>
      </c>
      <c r="E488" s="219" t="s">
        <v>693</v>
      </c>
      <c r="F488" s="220" t="s">
        <v>694</v>
      </c>
      <c r="G488" s="221" t="s">
        <v>141</v>
      </c>
      <c r="H488" s="222">
        <v>4.5</v>
      </c>
      <c r="I488" s="223"/>
      <c r="J488" s="224">
        <f>ROUND(I488*H488,2)</f>
        <v>0</v>
      </c>
      <c r="K488" s="220" t="s">
        <v>142</v>
      </c>
      <c r="L488" s="44"/>
      <c r="M488" s="225" t="s">
        <v>1</v>
      </c>
      <c r="N488" s="226" t="s">
        <v>44</v>
      </c>
      <c r="O488" s="91"/>
      <c r="P488" s="227">
        <f>O488*H488</f>
        <v>0</v>
      </c>
      <c r="Q488" s="227">
        <v>0</v>
      </c>
      <c r="R488" s="227">
        <f>Q488*H488</f>
        <v>0</v>
      </c>
      <c r="S488" s="227">
        <v>0</v>
      </c>
      <c r="T488" s="228">
        <f>S488*H488</f>
        <v>0</v>
      </c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R488" s="229" t="s">
        <v>629</v>
      </c>
      <c r="AT488" s="229" t="s">
        <v>138</v>
      </c>
      <c r="AU488" s="229" t="s">
        <v>144</v>
      </c>
      <c r="AY488" s="17" t="s">
        <v>135</v>
      </c>
      <c r="BE488" s="230">
        <f>IF(N488="základní",J488,0)</f>
        <v>0</v>
      </c>
      <c r="BF488" s="230">
        <f>IF(N488="snížená",J488,0)</f>
        <v>0</v>
      </c>
      <c r="BG488" s="230">
        <f>IF(N488="zákl. přenesená",J488,0)</f>
        <v>0</v>
      </c>
      <c r="BH488" s="230">
        <f>IF(N488="sníž. přenesená",J488,0)</f>
        <v>0</v>
      </c>
      <c r="BI488" s="230">
        <f>IF(N488="nulová",J488,0)</f>
        <v>0</v>
      </c>
      <c r="BJ488" s="17" t="s">
        <v>144</v>
      </c>
      <c r="BK488" s="230">
        <f>ROUND(I488*H488,2)</f>
        <v>0</v>
      </c>
      <c r="BL488" s="17" t="s">
        <v>629</v>
      </c>
      <c r="BM488" s="229" t="s">
        <v>695</v>
      </c>
    </row>
    <row r="489" s="2" customFormat="1">
      <c r="A489" s="38"/>
      <c r="B489" s="39"/>
      <c r="C489" s="40"/>
      <c r="D489" s="231" t="s">
        <v>146</v>
      </c>
      <c r="E489" s="40"/>
      <c r="F489" s="232" t="s">
        <v>696</v>
      </c>
      <c r="G489" s="40"/>
      <c r="H489" s="40"/>
      <c r="I489" s="233"/>
      <c r="J489" s="40"/>
      <c r="K489" s="40"/>
      <c r="L489" s="44"/>
      <c r="M489" s="234"/>
      <c r="N489" s="235"/>
      <c r="O489" s="91"/>
      <c r="P489" s="91"/>
      <c r="Q489" s="91"/>
      <c r="R489" s="91"/>
      <c r="S489" s="91"/>
      <c r="T489" s="92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T489" s="17" t="s">
        <v>146</v>
      </c>
      <c r="AU489" s="17" t="s">
        <v>144</v>
      </c>
    </row>
    <row r="490" s="2" customFormat="1">
      <c r="A490" s="38"/>
      <c r="B490" s="39"/>
      <c r="C490" s="40"/>
      <c r="D490" s="236" t="s">
        <v>148</v>
      </c>
      <c r="E490" s="40"/>
      <c r="F490" s="237" t="s">
        <v>697</v>
      </c>
      <c r="G490" s="40"/>
      <c r="H490" s="40"/>
      <c r="I490" s="233"/>
      <c r="J490" s="40"/>
      <c r="K490" s="40"/>
      <c r="L490" s="44"/>
      <c r="M490" s="234"/>
      <c r="N490" s="235"/>
      <c r="O490" s="91"/>
      <c r="P490" s="91"/>
      <c r="Q490" s="91"/>
      <c r="R490" s="91"/>
      <c r="S490" s="91"/>
      <c r="T490" s="92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T490" s="17" t="s">
        <v>148</v>
      </c>
      <c r="AU490" s="17" t="s">
        <v>144</v>
      </c>
    </row>
    <row r="491" s="13" customFormat="1">
      <c r="A491" s="13"/>
      <c r="B491" s="238"/>
      <c r="C491" s="239"/>
      <c r="D491" s="231" t="s">
        <v>150</v>
      </c>
      <c r="E491" s="240" t="s">
        <v>1</v>
      </c>
      <c r="F491" s="241" t="s">
        <v>698</v>
      </c>
      <c r="G491" s="239"/>
      <c r="H491" s="242">
        <v>4.5</v>
      </c>
      <c r="I491" s="243"/>
      <c r="J491" s="239"/>
      <c r="K491" s="239"/>
      <c r="L491" s="244"/>
      <c r="M491" s="245"/>
      <c r="N491" s="246"/>
      <c r="O491" s="246"/>
      <c r="P491" s="246"/>
      <c r="Q491" s="246"/>
      <c r="R491" s="246"/>
      <c r="S491" s="246"/>
      <c r="T491" s="247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48" t="s">
        <v>150</v>
      </c>
      <c r="AU491" s="248" t="s">
        <v>144</v>
      </c>
      <c r="AV491" s="13" t="s">
        <v>144</v>
      </c>
      <c r="AW491" s="13" t="s">
        <v>33</v>
      </c>
      <c r="AX491" s="13" t="s">
        <v>86</v>
      </c>
      <c r="AY491" s="248" t="s">
        <v>135</v>
      </c>
    </row>
    <row r="492" s="2" customFormat="1" ht="16.5" customHeight="1">
      <c r="A492" s="38"/>
      <c r="B492" s="39"/>
      <c r="C492" s="260" t="s">
        <v>699</v>
      </c>
      <c r="D492" s="260" t="s">
        <v>220</v>
      </c>
      <c r="E492" s="261" t="s">
        <v>700</v>
      </c>
      <c r="F492" s="262" t="s">
        <v>701</v>
      </c>
      <c r="G492" s="263" t="s">
        <v>171</v>
      </c>
      <c r="H492" s="264">
        <v>1.3500000000000001</v>
      </c>
      <c r="I492" s="265"/>
      <c r="J492" s="266">
        <f>ROUND(I492*H492,2)</f>
        <v>0</v>
      </c>
      <c r="K492" s="262" t="s">
        <v>142</v>
      </c>
      <c r="L492" s="267"/>
      <c r="M492" s="268" t="s">
        <v>1</v>
      </c>
      <c r="N492" s="269" t="s">
        <v>44</v>
      </c>
      <c r="O492" s="91"/>
      <c r="P492" s="227">
        <f>O492*H492</f>
        <v>0</v>
      </c>
      <c r="Q492" s="227">
        <v>0.014999999999999999</v>
      </c>
      <c r="R492" s="227">
        <f>Q492*H492</f>
        <v>0.020250000000000001</v>
      </c>
      <c r="S492" s="227">
        <v>0</v>
      </c>
      <c r="T492" s="228">
        <f>S492*H492</f>
        <v>0</v>
      </c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R492" s="229" t="s">
        <v>637</v>
      </c>
      <c r="AT492" s="229" t="s">
        <v>220</v>
      </c>
      <c r="AU492" s="229" t="s">
        <v>144</v>
      </c>
      <c r="AY492" s="17" t="s">
        <v>135</v>
      </c>
      <c r="BE492" s="230">
        <f>IF(N492="základní",J492,0)</f>
        <v>0</v>
      </c>
      <c r="BF492" s="230">
        <f>IF(N492="snížená",J492,0)</f>
        <v>0</v>
      </c>
      <c r="BG492" s="230">
        <f>IF(N492="zákl. přenesená",J492,0)</f>
        <v>0</v>
      </c>
      <c r="BH492" s="230">
        <f>IF(N492="sníž. přenesená",J492,0)</f>
        <v>0</v>
      </c>
      <c r="BI492" s="230">
        <f>IF(N492="nulová",J492,0)</f>
        <v>0</v>
      </c>
      <c r="BJ492" s="17" t="s">
        <v>144</v>
      </c>
      <c r="BK492" s="230">
        <f>ROUND(I492*H492,2)</f>
        <v>0</v>
      </c>
      <c r="BL492" s="17" t="s">
        <v>629</v>
      </c>
      <c r="BM492" s="229" t="s">
        <v>702</v>
      </c>
    </row>
    <row r="493" s="2" customFormat="1">
      <c r="A493" s="38"/>
      <c r="B493" s="39"/>
      <c r="C493" s="40"/>
      <c r="D493" s="231" t="s">
        <v>146</v>
      </c>
      <c r="E493" s="40"/>
      <c r="F493" s="232" t="s">
        <v>701</v>
      </c>
      <c r="G493" s="40"/>
      <c r="H493" s="40"/>
      <c r="I493" s="233"/>
      <c r="J493" s="40"/>
      <c r="K493" s="40"/>
      <c r="L493" s="44"/>
      <c r="M493" s="234"/>
      <c r="N493" s="235"/>
      <c r="O493" s="91"/>
      <c r="P493" s="91"/>
      <c r="Q493" s="91"/>
      <c r="R493" s="91"/>
      <c r="S493" s="91"/>
      <c r="T493" s="92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T493" s="17" t="s">
        <v>146</v>
      </c>
      <c r="AU493" s="17" t="s">
        <v>144</v>
      </c>
    </row>
    <row r="494" s="13" customFormat="1">
      <c r="A494" s="13"/>
      <c r="B494" s="238"/>
      <c r="C494" s="239"/>
      <c r="D494" s="231" t="s">
        <v>150</v>
      </c>
      <c r="E494" s="240" t="s">
        <v>1</v>
      </c>
      <c r="F494" s="241" t="s">
        <v>703</v>
      </c>
      <c r="G494" s="239"/>
      <c r="H494" s="242">
        <v>1.3500000000000001</v>
      </c>
      <c r="I494" s="243"/>
      <c r="J494" s="239"/>
      <c r="K494" s="239"/>
      <c r="L494" s="244"/>
      <c r="M494" s="245"/>
      <c r="N494" s="246"/>
      <c r="O494" s="246"/>
      <c r="P494" s="246"/>
      <c r="Q494" s="246"/>
      <c r="R494" s="246"/>
      <c r="S494" s="246"/>
      <c r="T494" s="247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48" t="s">
        <v>150</v>
      </c>
      <c r="AU494" s="248" t="s">
        <v>144</v>
      </c>
      <c r="AV494" s="13" t="s">
        <v>144</v>
      </c>
      <c r="AW494" s="13" t="s">
        <v>33</v>
      </c>
      <c r="AX494" s="13" t="s">
        <v>86</v>
      </c>
      <c r="AY494" s="248" t="s">
        <v>135</v>
      </c>
    </row>
    <row r="495" s="2" customFormat="1" ht="24.15" customHeight="1">
      <c r="A495" s="38"/>
      <c r="B495" s="39"/>
      <c r="C495" s="218" t="s">
        <v>704</v>
      </c>
      <c r="D495" s="218" t="s">
        <v>138</v>
      </c>
      <c r="E495" s="219" t="s">
        <v>705</v>
      </c>
      <c r="F495" s="220" t="s">
        <v>706</v>
      </c>
      <c r="G495" s="221" t="s">
        <v>590</v>
      </c>
      <c r="H495" s="222">
        <v>7.4000000000000004</v>
      </c>
      <c r="I495" s="223"/>
      <c r="J495" s="224">
        <f>ROUND(I495*H495,2)</f>
        <v>0</v>
      </c>
      <c r="K495" s="220" t="s">
        <v>142</v>
      </c>
      <c r="L495" s="44"/>
      <c r="M495" s="225" t="s">
        <v>1</v>
      </c>
      <c r="N495" s="226" t="s">
        <v>44</v>
      </c>
      <c r="O495" s="91"/>
      <c r="P495" s="227">
        <f>O495*H495</f>
        <v>0</v>
      </c>
      <c r="Q495" s="227">
        <v>0</v>
      </c>
      <c r="R495" s="227">
        <f>Q495*H495</f>
        <v>0</v>
      </c>
      <c r="S495" s="227">
        <v>0</v>
      </c>
      <c r="T495" s="228">
        <f>S495*H495</f>
        <v>0</v>
      </c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R495" s="229" t="s">
        <v>143</v>
      </c>
      <c r="AT495" s="229" t="s">
        <v>138</v>
      </c>
      <c r="AU495" s="229" t="s">
        <v>144</v>
      </c>
      <c r="AY495" s="17" t="s">
        <v>135</v>
      </c>
      <c r="BE495" s="230">
        <f>IF(N495="základní",J495,0)</f>
        <v>0</v>
      </c>
      <c r="BF495" s="230">
        <f>IF(N495="snížená",J495,0)</f>
        <v>0</v>
      </c>
      <c r="BG495" s="230">
        <f>IF(N495="zákl. přenesená",J495,0)</f>
        <v>0</v>
      </c>
      <c r="BH495" s="230">
        <f>IF(N495="sníž. přenesená",J495,0)</f>
        <v>0</v>
      </c>
      <c r="BI495" s="230">
        <f>IF(N495="nulová",J495,0)</f>
        <v>0</v>
      </c>
      <c r="BJ495" s="17" t="s">
        <v>144</v>
      </c>
      <c r="BK495" s="230">
        <f>ROUND(I495*H495,2)</f>
        <v>0</v>
      </c>
      <c r="BL495" s="17" t="s">
        <v>143</v>
      </c>
      <c r="BM495" s="229" t="s">
        <v>707</v>
      </c>
    </row>
    <row r="496" s="2" customFormat="1">
      <c r="A496" s="38"/>
      <c r="B496" s="39"/>
      <c r="C496" s="40"/>
      <c r="D496" s="231" t="s">
        <v>146</v>
      </c>
      <c r="E496" s="40"/>
      <c r="F496" s="232" t="s">
        <v>708</v>
      </c>
      <c r="G496" s="40"/>
      <c r="H496" s="40"/>
      <c r="I496" s="233"/>
      <c r="J496" s="40"/>
      <c r="K496" s="40"/>
      <c r="L496" s="44"/>
      <c r="M496" s="234"/>
      <c r="N496" s="235"/>
      <c r="O496" s="91"/>
      <c r="P496" s="91"/>
      <c r="Q496" s="91"/>
      <c r="R496" s="91"/>
      <c r="S496" s="91"/>
      <c r="T496" s="92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T496" s="17" t="s">
        <v>146</v>
      </c>
      <c r="AU496" s="17" t="s">
        <v>144</v>
      </c>
    </row>
    <row r="497" s="2" customFormat="1">
      <c r="A497" s="38"/>
      <c r="B497" s="39"/>
      <c r="C497" s="40"/>
      <c r="D497" s="236" t="s">
        <v>148</v>
      </c>
      <c r="E497" s="40"/>
      <c r="F497" s="237" t="s">
        <v>709</v>
      </c>
      <c r="G497" s="40"/>
      <c r="H497" s="40"/>
      <c r="I497" s="233"/>
      <c r="J497" s="40"/>
      <c r="K497" s="40"/>
      <c r="L497" s="44"/>
      <c r="M497" s="234"/>
      <c r="N497" s="235"/>
      <c r="O497" s="91"/>
      <c r="P497" s="91"/>
      <c r="Q497" s="91"/>
      <c r="R497" s="91"/>
      <c r="S497" s="91"/>
      <c r="T497" s="92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T497" s="17" t="s">
        <v>148</v>
      </c>
      <c r="AU497" s="17" t="s">
        <v>144</v>
      </c>
    </row>
    <row r="498" s="2" customFormat="1" ht="24.15" customHeight="1">
      <c r="A498" s="38"/>
      <c r="B498" s="39"/>
      <c r="C498" s="218" t="s">
        <v>710</v>
      </c>
      <c r="D498" s="218" t="s">
        <v>138</v>
      </c>
      <c r="E498" s="219" t="s">
        <v>711</v>
      </c>
      <c r="F498" s="220" t="s">
        <v>712</v>
      </c>
      <c r="G498" s="221" t="s">
        <v>141</v>
      </c>
      <c r="H498" s="222">
        <v>227</v>
      </c>
      <c r="I498" s="223"/>
      <c r="J498" s="224">
        <f>ROUND(I498*H498,2)</f>
        <v>0</v>
      </c>
      <c r="K498" s="220" t="s">
        <v>1</v>
      </c>
      <c r="L498" s="44"/>
      <c r="M498" s="225" t="s">
        <v>1</v>
      </c>
      <c r="N498" s="226" t="s">
        <v>44</v>
      </c>
      <c r="O498" s="91"/>
      <c r="P498" s="227">
        <f>O498*H498</f>
        <v>0</v>
      </c>
      <c r="Q498" s="227">
        <v>0.011140000000000001</v>
      </c>
      <c r="R498" s="227">
        <f>Q498*H498</f>
        <v>2.5287800000000002</v>
      </c>
      <c r="S498" s="227">
        <v>0</v>
      </c>
      <c r="T498" s="228">
        <f>S498*H498</f>
        <v>0</v>
      </c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R498" s="229" t="s">
        <v>143</v>
      </c>
      <c r="AT498" s="229" t="s">
        <v>138</v>
      </c>
      <c r="AU498" s="229" t="s">
        <v>144</v>
      </c>
      <c r="AY498" s="17" t="s">
        <v>135</v>
      </c>
      <c r="BE498" s="230">
        <f>IF(N498="základní",J498,0)</f>
        <v>0</v>
      </c>
      <c r="BF498" s="230">
        <f>IF(N498="snížená",J498,0)</f>
        <v>0</v>
      </c>
      <c r="BG498" s="230">
        <f>IF(N498="zákl. přenesená",J498,0)</f>
        <v>0</v>
      </c>
      <c r="BH498" s="230">
        <f>IF(N498="sníž. přenesená",J498,0)</f>
        <v>0</v>
      </c>
      <c r="BI498" s="230">
        <f>IF(N498="nulová",J498,0)</f>
        <v>0</v>
      </c>
      <c r="BJ498" s="17" t="s">
        <v>144</v>
      </c>
      <c r="BK498" s="230">
        <f>ROUND(I498*H498,2)</f>
        <v>0</v>
      </c>
      <c r="BL498" s="17" t="s">
        <v>143</v>
      </c>
      <c r="BM498" s="229" t="s">
        <v>713</v>
      </c>
    </row>
    <row r="499" s="2" customFormat="1">
      <c r="A499" s="38"/>
      <c r="B499" s="39"/>
      <c r="C499" s="40"/>
      <c r="D499" s="231" t="s">
        <v>146</v>
      </c>
      <c r="E499" s="40"/>
      <c r="F499" s="232" t="s">
        <v>714</v>
      </c>
      <c r="G499" s="40"/>
      <c r="H499" s="40"/>
      <c r="I499" s="233"/>
      <c r="J499" s="40"/>
      <c r="K499" s="40"/>
      <c r="L499" s="44"/>
      <c r="M499" s="234"/>
      <c r="N499" s="235"/>
      <c r="O499" s="91"/>
      <c r="P499" s="91"/>
      <c r="Q499" s="91"/>
      <c r="R499" s="91"/>
      <c r="S499" s="91"/>
      <c r="T499" s="92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T499" s="17" t="s">
        <v>146</v>
      </c>
      <c r="AU499" s="17" t="s">
        <v>144</v>
      </c>
    </row>
    <row r="500" s="13" customFormat="1">
      <c r="A500" s="13"/>
      <c r="B500" s="238"/>
      <c r="C500" s="239"/>
      <c r="D500" s="231" t="s">
        <v>150</v>
      </c>
      <c r="E500" s="240" t="s">
        <v>1</v>
      </c>
      <c r="F500" s="241" t="s">
        <v>715</v>
      </c>
      <c r="G500" s="239"/>
      <c r="H500" s="242">
        <v>227</v>
      </c>
      <c r="I500" s="243"/>
      <c r="J500" s="239"/>
      <c r="K500" s="239"/>
      <c r="L500" s="244"/>
      <c r="M500" s="245"/>
      <c r="N500" s="246"/>
      <c r="O500" s="246"/>
      <c r="P500" s="246"/>
      <c r="Q500" s="246"/>
      <c r="R500" s="246"/>
      <c r="S500" s="246"/>
      <c r="T500" s="247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8" t="s">
        <v>150</v>
      </c>
      <c r="AU500" s="248" t="s">
        <v>144</v>
      </c>
      <c r="AV500" s="13" t="s">
        <v>144</v>
      </c>
      <c r="AW500" s="13" t="s">
        <v>33</v>
      </c>
      <c r="AX500" s="13" t="s">
        <v>86</v>
      </c>
      <c r="AY500" s="248" t="s">
        <v>135</v>
      </c>
    </row>
    <row r="501" s="12" customFormat="1" ht="22.8" customHeight="1">
      <c r="A501" s="12"/>
      <c r="B501" s="202"/>
      <c r="C501" s="203"/>
      <c r="D501" s="204" t="s">
        <v>77</v>
      </c>
      <c r="E501" s="216" t="s">
        <v>716</v>
      </c>
      <c r="F501" s="216" t="s">
        <v>717</v>
      </c>
      <c r="G501" s="203"/>
      <c r="H501" s="203"/>
      <c r="I501" s="206"/>
      <c r="J501" s="217">
        <f>BK501</f>
        <v>0</v>
      </c>
      <c r="K501" s="203"/>
      <c r="L501" s="208"/>
      <c r="M501" s="209"/>
      <c r="N501" s="210"/>
      <c r="O501" s="210"/>
      <c r="P501" s="211">
        <f>SUM(P502:P504)</f>
        <v>0</v>
      </c>
      <c r="Q501" s="210"/>
      <c r="R501" s="211">
        <f>SUM(R502:R504)</f>
        <v>0.012</v>
      </c>
      <c r="S501" s="210"/>
      <c r="T501" s="212">
        <f>SUM(T502:T504)</f>
        <v>0</v>
      </c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R501" s="213" t="s">
        <v>144</v>
      </c>
      <c r="AT501" s="214" t="s">
        <v>77</v>
      </c>
      <c r="AU501" s="214" t="s">
        <v>86</v>
      </c>
      <c r="AY501" s="213" t="s">
        <v>135</v>
      </c>
      <c r="BK501" s="215">
        <f>SUM(BK502:BK504)</f>
        <v>0</v>
      </c>
    </row>
    <row r="502" s="2" customFormat="1" ht="24.15" customHeight="1">
      <c r="A502" s="38"/>
      <c r="B502" s="39"/>
      <c r="C502" s="218" t="s">
        <v>718</v>
      </c>
      <c r="D502" s="218" t="s">
        <v>138</v>
      </c>
      <c r="E502" s="219" t="s">
        <v>719</v>
      </c>
      <c r="F502" s="220" t="s">
        <v>720</v>
      </c>
      <c r="G502" s="221" t="s">
        <v>477</v>
      </c>
      <c r="H502" s="222">
        <v>8</v>
      </c>
      <c r="I502" s="223"/>
      <c r="J502" s="224">
        <f>ROUND(I502*H502,2)</f>
        <v>0</v>
      </c>
      <c r="K502" s="220" t="s">
        <v>142</v>
      </c>
      <c r="L502" s="44"/>
      <c r="M502" s="225" t="s">
        <v>1</v>
      </c>
      <c r="N502" s="226" t="s">
        <v>44</v>
      </c>
      <c r="O502" s="91"/>
      <c r="P502" s="227">
        <f>O502*H502</f>
        <v>0</v>
      </c>
      <c r="Q502" s="227">
        <v>0.0015</v>
      </c>
      <c r="R502" s="227">
        <f>Q502*H502</f>
        <v>0.012</v>
      </c>
      <c r="S502" s="227">
        <v>0</v>
      </c>
      <c r="T502" s="228">
        <f>S502*H502</f>
        <v>0</v>
      </c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R502" s="229" t="s">
        <v>629</v>
      </c>
      <c r="AT502" s="229" t="s">
        <v>138</v>
      </c>
      <c r="AU502" s="229" t="s">
        <v>144</v>
      </c>
      <c r="AY502" s="17" t="s">
        <v>135</v>
      </c>
      <c r="BE502" s="230">
        <f>IF(N502="základní",J502,0)</f>
        <v>0</v>
      </c>
      <c r="BF502" s="230">
        <f>IF(N502="snížená",J502,0)</f>
        <v>0</v>
      </c>
      <c r="BG502" s="230">
        <f>IF(N502="zákl. přenesená",J502,0)</f>
        <v>0</v>
      </c>
      <c r="BH502" s="230">
        <f>IF(N502="sníž. přenesená",J502,0)</f>
        <v>0</v>
      </c>
      <c r="BI502" s="230">
        <f>IF(N502="nulová",J502,0)</f>
        <v>0</v>
      </c>
      <c r="BJ502" s="17" t="s">
        <v>144</v>
      </c>
      <c r="BK502" s="230">
        <f>ROUND(I502*H502,2)</f>
        <v>0</v>
      </c>
      <c r="BL502" s="17" t="s">
        <v>629</v>
      </c>
      <c r="BM502" s="229" t="s">
        <v>721</v>
      </c>
    </row>
    <row r="503" s="2" customFormat="1">
      <c r="A503" s="38"/>
      <c r="B503" s="39"/>
      <c r="C503" s="40"/>
      <c r="D503" s="231" t="s">
        <v>146</v>
      </c>
      <c r="E503" s="40"/>
      <c r="F503" s="232" t="s">
        <v>722</v>
      </c>
      <c r="G503" s="40"/>
      <c r="H503" s="40"/>
      <c r="I503" s="233"/>
      <c r="J503" s="40"/>
      <c r="K503" s="40"/>
      <c r="L503" s="44"/>
      <c r="M503" s="234"/>
      <c r="N503" s="235"/>
      <c r="O503" s="91"/>
      <c r="P503" s="91"/>
      <c r="Q503" s="91"/>
      <c r="R503" s="91"/>
      <c r="S503" s="91"/>
      <c r="T503" s="92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T503" s="17" t="s">
        <v>146</v>
      </c>
      <c r="AU503" s="17" t="s">
        <v>144</v>
      </c>
    </row>
    <row r="504" s="2" customFormat="1">
      <c r="A504" s="38"/>
      <c r="B504" s="39"/>
      <c r="C504" s="40"/>
      <c r="D504" s="236" t="s">
        <v>148</v>
      </c>
      <c r="E504" s="40"/>
      <c r="F504" s="237" t="s">
        <v>723</v>
      </c>
      <c r="G504" s="40"/>
      <c r="H504" s="40"/>
      <c r="I504" s="233"/>
      <c r="J504" s="40"/>
      <c r="K504" s="40"/>
      <c r="L504" s="44"/>
      <c r="M504" s="234"/>
      <c r="N504" s="235"/>
      <c r="O504" s="91"/>
      <c r="P504" s="91"/>
      <c r="Q504" s="91"/>
      <c r="R504" s="91"/>
      <c r="S504" s="91"/>
      <c r="T504" s="92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T504" s="17" t="s">
        <v>148</v>
      </c>
      <c r="AU504" s="17" t="s">
        <v>144</v>
      </c>
    </row>
    <row r="505" s="12" customFormat="1" ht="22.8" customHeight="1">
      <c r="A505" s="12"/>
      <c r="B505" s="202"/>
      <c r="C505" s="203"/>
      <c r="D505" s="204" t="s">
        <v>77</v>
      </c>
      <c r="E505" s="216" t="s">
        <v>724</v>
      </c>
      <c r="F505" s="216" t="s">
        <v>725</v>
      </c>
      <c r="G505" s="203"/>
      <c r="H505" s="203"/>
      <c r="I505" s="206"/>
      <c r="J505" s="217">
        <f>BK505</f>
        <v>0</v>
      </c>
      <c r="K505" s="203"/>
      <c r="L505" s="208"/>
      <c r="M505" s="209"/>
      <c r="N505" s="210"/>
      <c r="O505" s="210"/>
      <c r="P505" s="211">
        <f>SUM(P506:P508)</f>
        <v>0</v>
      </c>
      <c r="Q505" s="210"/>
      <c r="R505" s="211">
        <f>SUM(R506:R508)</f>
        <v>0</v>
      </c>
      <c r="S505" s="210"/>
      <c r="T505" s="212">
        <f>SUM(T506:T508)</f>
        <v>0</v>
      </c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R505" s="213" t="s">
        <v>144</v>
      </c>
      <c r="AT505" s="214" t="s">
        <v>77</v>
      </c>
      <c r="AU505" s="214" t="s">
        <v>86</v>
      </c>
      <c r="AY505" s="213" t="s">
        <v>135</v>
      </c>
      <c r="BK505" s="215">
        <f>SUM(BK506:BK508)</f>
        <v>0</v>
      </c>
    </row>
    <row r="506" s="2" customFormat="1" ht="33" customHeight="1">
      <c r="A506" s="38"/>
      <c r="B506" s="39"/>
      <c r="C506" s="218" t="s">
        <v>726</v>
      </c>
      <c r="D506" s="218" t="s">
        <v>138</v>
      </c>
      <c r="E506" s="219" t="s">
        <v>727</v>
      </c>
      <c r="F506" s="220" t="s">
        <v>728</v>
      </c>
      <c r="G506" s="221" t="s">
        <v>286</v>
      </c>
      <c r="H506" s="222">
        <v>96</v>
      </c>
      <c r="I506" s="223"/>
      <c r="J506" s="224">
        <f>ROUND(I506*H506,2)</f>
        <v>0</v>
      </c>
      <c r="K506" s="220" t="s">
        <v>1</v>
      </c>
      <c r="L506" s="44"/>
      <c r="M506" s="225" t="s">
        <v>1</v>
      </c>
      <c r="N506" s="226" t="s">
        <v>44</v>
      </c>
      <c r="O506" s="91"/>
      <c r="P506" s="227">
        <f>O506*H506</f>
        <v>0</v>
      </c>
      <c r="Q506" s="227">
        <v>0</v>
      </c>
      <c r="R506" s="227">
        <f>Q506*H506</f>
        <v>0</v>
      </c>
      <c r="S506" s="227">
        <v>0</v>
      </c>
      <c r="T506" s="228">
        <f>S506*H506</f>
        <v>0</v>
      </c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R506" s="229" t="s">
        <v>629</v>
      </c>
      <c r="AT506" s="229" t="s">
        <v>138</v>
      </c>
      <c r="AU506" s="229" t="s">
        <v>144</v>
      </c>
      <c r="AY506" s="17" t="s">
        <v>135</v>
      </c>
      <c r="BE506" s="230">
        <f>IF(N506="základní",J506,0)</f>
        <v>0</v>
      </c>
      <c r="BF506" s="230">
        <f>IF(N506="snížená",J506,0)</f>
        <v>0</v>
      </c>
      <c r="BG506" s="230">
        <f>IF(N506="zákl. přenesená",J506,0)</f>
        <v>0</v>
      </c>
      <c r="BH506" s="230">
        <f>IF(N506="sníž. přenesená",J506,0)</f>
        <v>0</v>
      </c>
      <c r="BI506" s="230">
        <f>IF(N506="nulová",J506,0)</f>
        <v>0</v>
      </c>
      <c r="BJ506" s="17" t="s">
        <v>144</v>
      </c>
      <c r="BK506" s="230">
        <f>ROUND(I506*H506,2)</f>
        <v>0</v>
      </c>
      <c r="BL506" s="17" t="s">
        <v>629</v>
      </c>
      <c r="BM506" s="229" t="s">
        <v>729</v>
      </c>
    </row>
    <row r="507" s="2" customFormat="1">
      <c r="A507" s="38"/>
      <c r="B507" s="39"/>
      <c r="C507" s="40"/>
      <c r="D507" s="231" t="s">
        <v>146</v>
      </c>
      <c r="E507" s="40"/>
      <c r="F507" s="232" t="s">
        <v>730</v>
      </c>
      <c r="G507" s="40"/>
      <c r="H507" s="40"/>
      <c r="I507" s="233"/>
      <c r="J507" s="40"/>
      <c r="K507" s="40"/>
      <c r="L507" s="44"/>
      <c r="M507" s="234"/>
      <c r="N507" s="235"/>
      <c r="O507" s="91"/>
      <c r="P507" s="91"/>
      <c r="Q507" s="91"/>
      <c r="R507" s="91"/>
      <c r="S507" s="91"/>
      <c r="T507" s="92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T507" s="17" t="s">
        <v>146</v>
      </c>
      <c r="AU507" s="17" t="s">
        <v>144</v>
      </c>
    </row>
    <row r="508" s="13" customFormat="1">
      <c r="A508" s="13"/>
      <c r="B508" s="238"/>
      <c r="C508" s="239"/>
      <c r="D508" s="231" t="s">
        <v>150</v>
      </c>
      <c r="E508" s="240" t="s">
        <v>1</v>
      </c>
      <c r="F508" s="241" t="s">
        <v>731</v>
      </c>
      <c r="G508" s="239"/>
      <c r="H508" s="242">
        <v>96</v>
      </c>
      <c r="I508" s="243"/>
      <c r="J508" s="239"/>
      <c r="K508" s="239"/>
      <c r="L508" s="244"/>
      <c r="M508" s="245"/>
      <c r="N508" s="246"/>
      <c r="O508" s="246"/>
      <c r="P508" s="246"/>
      <c r="Q508" s="246"/>
      <c r="R508" s="246"/>
      <c r="S508" s="246"/>
      <c r="T508" s="247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48" t="s">
        <v>150</v>
      </c>
      <c r="AU508" s="248" t="s">
        <v>144</v>
      </c>
      <c r="AV508" s="13" t="s">
        <v>144</v>
      </c>
      <c r="AW508" s="13" t="s">
        <v>33</v>
      </c>
      <c r="AX508" s="13" t="s">
        <v>86</v>
      </c>
      <c r="AY508" s="248" t="s">
        <v>135</v>
      </c>
    </row>
    <row r="509" s="12" customFormat="1" ht="22.8" customHeight="1">
      <c r="A509" s="12"/>
      <c r="B509" s="202"/>
      <c r="C509" s="203"/>
      <c r="D509" s="204" t="s">
        <v>77</v>
      </c>
      <c r="E509" s="216" t="s">
        <v>732</v>
      </c>
      <c r="F509" s="216" t="s">
        <v>733</v>
      </c>
      <c r="G509" s="203"/>
      <c r="H509" s="203"/>
      <c r="I509" s="206"/>
      <c r="J509" s="217">
        <f>BK509</f>
        <v>0</v>
      </c>
      <c r="K509" s="203"/>
      <c r="L509" s="208"/>
      <c r="M509" s="209"/>
      <c r="N509" s="210"/>
      <c r="O509" s="210"/>
      <c r="P509" s="211">
        <f>SUM(P510:P540)</f>
        <v>0</v>
      </c>
      <c r="Q509" s="210"/>
      <c r="R509" s="211">
        <f>SUM(R510:R540)</f>
        <v>2.1674283999999999</v>
      </c>
      <c r="S509" s="210"/>
      <c r="T509" s="212">
        <f>SUM(T510:T540)</f>
        <v>0</v>
      </c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R509" s="213" t="s">
        <v>144</v>
      </c>
      <c r="AT509" s="214" t="s">
        <v>77</v>
      </c>
      <c r="AU509" s="214" t="s">
        <v>86</v>
      </c>
      <c r="AY509" s="213" t="s">
        <v>135</v>
      </c>
      <c r="BK509" s="215">
        <f>SUM(BK510:BK540)</f>
        <v>0</v>
      </c>
    </row>
    <row r="510" s="2" customFormat="1" ht="37.8" customHeight="1">
      <c r="A510" s="38"/>
      <c r="B510" s="39"/>
      <c r="C510" s="218" t="s">
        <v>734</v>
      </c>
      <c r="D510" s="218" t="s">
        <v>138</v>
      </c>
      <c r="E510" s="219" t="s">
        <v>735</v>
      </c>
      <c r="F510" s="220" t="s">
        <v>736</v>
      </c>
      <c r="G510" s="221" t="s">
        <v>286</v>
      </c>
      <c r="H510" s="222">
        <v>115</v>
      </c>
      <c r="I510" s="223"/>
      <c r="J510" s="224">
        <f>ROUND(I510*H510,2)</f>
        <v>0</v>
      </c>
      <c r="K510" s="220" t="s">
        <v>142</v>
      </c>
      <c r="L510" s="44"/>
      <c r="M510" s="225" t="s">
        <v>1</v>
      </c>
      <c r="N510" s="226" t="s">
        <v>44</v>
      </c>
      <c r="O510" s="91"/>
      <c r="P510" s="227">
        <f>O510*H510</f>
        <v>0</v>
      </c>
      <c r="Q510" s="227">
        <v>0</v>
      </c>
      <c r="R510" s="227">
        <f>Q510*H510</f>
        <v>0</v>
      </c>
      <c r="S510" s="227">
        <v>0</v>
      </c>
      <c r="T510" s="228">
        <f>S510*H510</f>
        <v>0</v>
      </c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R510" s="229" t="s">
        <v>629</v>
      </c>
      <c r="AT510" s="229" t="s">
        <v>138</v>
      </c>
      <c r="AU510" s="229" t="s">
        <v>144</v>
      </c>
      <c r="AY510" s="17" t="s">
        <v>135</v>
      </c>
      <c r="BE510" s="230">
        <f>IF(N510="základní",J510,0)</f>
        <v>0</v>
      </c>
      <c r="BF510" s="230">
        <f>IF(N510="snížená",J510,0)</f>
        <v>0</v>
      </c>
      <c r="BG510" s="230">
        <f>IF(N510="zákl. přenesená",J510,0)</f>
        <v>0</v>
      </c>
      <c r="BH510" s="230">
        <f>IF(N510="sníž. přenesená",J510,0)</f>
        <v>0</v>
      </c>
      <c r="BI510" s="230">
        <f>IF(N510="nulová",J510,0)</f>
        <v>0</v>
      </c>
      <c r="BJ510" s="17" t="s">
        <v>144</v>
      </c>
      <c r="BK510" s="230">
        <f>ROUND(I510*H510,2)</f>
        <v>0</v>
      </c>
      <c r="BL510" s="17" t="s">
        <v>629</v>
      </c>
      <c r="BM510" s="229" t="s">
        <v>737</v>
      </c>
    </row>
    <row r="511" s="2" customFormat="1">
      <c r="A511" s="38"/>
      <c r="B511" s="39"/>
      <c r="C511" s="40"/>
      <c r="D511" s="231" t="s">
        <v>146</v>
      </c>
      <c r="E511" s="40"/>
      <c r="F511" s="232" t="s">
        <v>738</v>
      </c>
      <c r="G511" s="40"/>
      <c r="H511" s="40"/>
      <c r="I511" s="233"/>
      <c r="J511" s="40"/>
      <c r="K511" s="40"/>
      <c r="L511" s="44"/>
      <c r="M511" s="234"/>
      <c r="N511" s="235"/>
      <c r="O511" s="91"/>
      <c r="P511" s="91"/>
      <c r="Q511" s="91"/>
      <c r="R511" s="91"/>
      <c r="S511" s="91"/>
      <c r="T511" s="92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T511" s="17" t="s">
        <v>146</v>
      </c>
      <c r="AU511" s="17" t="s">
        <v>144</v>
      </c>
    </row>
    <row r="512" s="2" customFormat="1">
      <c r="A512" s="38"/>
      <c r="B512" s="39"/>
      <c r="C512" s="40"/>
      <c r="D512" s="236" t="s">
        <v>148</v>
      </c>
      <c r="E512" s="40"/>
      <c r="F512" s="237" t="s">
        <v>739</v>
      </c>
      <c r="G512" s="40"/>
      <c r="H512" s="40"/>
      <c r="I512" s="233"/>
      <c r="J512" s="40"/>
      <c r="K512" s="40"/>
      <c r="L512" s="44"/>
      <c r="M512" s="234"/>
      <c r="N512" s="235"/>
      <c r="O512" s="91"/>
      <c r="P512" s="91"/>
      <c r="Q512" s="91"/>
      <c r="R512" s="91"/>
      <c r="S512" s="91"/>
      <c r="T512" s="92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T512" s="17" t="s">
        <v>148</v>
      </c>
      <c r="AU512" s="17" t="s">
        <v>144</v>
      </c>
    </row>
    <row r="513" s="13" customFormat="1">
      <c r="A513" s="13"/>
      <c r="B513" s="238"/>
      <c r="C513" s="239"/>
      <c r="D513" s="231" t="s">
        <v>150</v>
      </c>
      <c r="E513" s="240" t="s">
        <v>1</v>
      </c>
      <c r="F513" s="241" t="s">
        <v>740</v>
      </c>
      <c r="G513" s="239"/>
      <c r="H513" s="242">
        <v>115</v>
      </c>
      <c r="I513" s="243"/>
      <c r="J513" s="239"/>
      <c r="K513" s="239"/>
      <c r="L513" s="244"/>
      <c r="M513" s="245"/>
      <c r="N513" s="246"/>
      <c r="O513" s="246"/>
      <c r="P513" s="246"/>
      <c r="Q513" s="246"/>
      <c r="R513" s="246"/>
      <c r="S513" s="246"/>
      <c r="T513" s="247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8" t="s">
        <v>150</v>
      </c>
      <c r="AU513" s="248" t="s">
        <v>144</v>
      </c>
      <c r="AV513" s="13" t="s">
        <v>144</v>
      </c>
      <c r="AW513" s="13" t="s">
        <v>33</v>
      </c>
      <c r="AX513" s="13" t="s">
        <v>86</v>
      </c>
      <c r="AY513" s="248" t="s">
        <v>135</v>
      </c>
    </row>
    <row r="514" s="2" customFormat="1" ht="21.75" customHeight="1">
      <c r="A514" s="38"/>
      <c r="B514" s="39"/>
      <c r="C514" s="260" t="s">
        <v>741</v>
      </c>
      <c r="D514" s="260" t="s">
        <v>220</v>
      </c>
      <c r="E514" s="261" t="s">
        <v>742</v>
      </c>
      <c r="F514" s="262" t="s">
        <v>743</v>
      </c>
      <c r="G514" s="263" t="s">
        <v>171</v>
      </c>
      <c r="H514" s="264">
        <v>1.1499999999999999</v>
      </c>
      <c r="I514" s="265"/>
      <c r="J514" s="266">
        <f>ROUND(I514*H514,2)</f>
        <v>0</v>
      </c>
      <c r="K514" s="262" t="s">
        <v>142</v>
      </c>
      <c r="L514" s="267"/>
      <c r="M514" s="268" t="s">
        <v>1</v>
      </c>
      <c r="N514" s="269" t="s">
        <v>44</v>
      </c>
      <c r="O514" s="91"/>
      <c r="P514" s="227">
        <f>O514*H514</f>
        <v>0</v>
      </c>
      <c r="Q514" s="227">
        <v>0.55000000000000004</v>
      </c>
      <c r="R514" s="227">
        <f>Q514*H514</f>
        <v>0.63249999999999995</v>
      </c>
      <c r="S514" s="227">
        <v>0</v>
      </c>
      <c r="T514" s="228">
        <f>S514*H514</f>
        <v>0</v>
      </c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R514" s="229" t="s">
        <v>637</v>
      </c>
      <c r="AT514" s="229" t="s">
        <v>220</v>
      </c>
      <c r="AU514" s="229" t="s">
        <v>144</v>
      </c>
      <c r="AY514" s="17" t="s">
        <v>135</v>
      </c>
      <c r="BE514" s="230">
        <f>IF(N514="základní",J514,0)</f>
        <v>0</v>
      </c>
      <c r="BF514" s="230">
        <f>IF(N514="snížená",J514,0)</f>
        <v>0</v>
      </c>
      <c r="BG514" s="230">
        <f>IF(N514="zákl. přenesená",J514,0)</f>
        <v>0</v>
      </c>
      <c r="BH514" s="230">
        <f>IF(N514="sníž. přenesená",J514,0)</f>
        <v>0</v>
      </c>
      <c r="BI514" s="230">
        <f>IF(N514="nulová",J514,0)</f>
        <v>0</v>
      </c>
      <c r="BJ514" s="17" t="s">
        <v>144</v>
      </c>
      <c r="BK514" s="230">
        <f>ROUND(I514*H514,2)</f>
        <v>0</v>
      </c>
      <c r="BL514" s="17" t="s">
        <v>629</v>
      </c>
      <c r="BM514" s="229" t="s">
        <v>744</v>
      </c>
    </row>
    <row r="515" s="2" customFormat="1">
      <c r="A515" s="38"/>
      <c r="B515" s="39"/>
      <c r="C515" s="40"/>
      <c r="D515" s="231" t="s">
        <v>146</v>
      </c>
      <c r="E515" s="40"/>
      <c r="F515" s="232" t="s">
        <v>743</v>
      </c>
      <c r="G515" s="40"/>
      <c r="H515" s="40"/>
      <c r="I515" s="233"/>
      <c r="J515" s="40"/>
      <c r="K515" s="40"/>
      <c r="L515" s="44"/>
      <c r="M515" s="234"/>
      <c r="N515" s="235"/>
      <c r="O515" s="91"/>
      <c r="P515" s="91"/>
      <c r="Q515" s="91"/>
      <c r="R515" s="91"/>
      <c r="S515" s="91"/>
      <c r="T515" s="92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T515" s="17" t="s">
        <v>146</v>
      </c>
      <c r="AU515" s="17" t="s">
        <v>144</v>
      </c>
    </row>
    <row r="516" s="13" customFormat="1">
      <c r="A516" s="13"/>
      <c r="B516" s="238"/>
      <c r="C516" s="239"/>
      <c r="D516" s="231" t="s">
        <v>150</v>
      </c>
      <c r="E516" s="239"/>
      <c r="F516" s="241" t="s">
        <v>745</v>
      </c>
      <c r="G516" s="239"/>
      <c r="H516" s="242">
        <v>1.1499999999999999</v>
      </c>
      <c r="I516" s="243"/>
      <c r="J516" s="239"/>
      <c r="K516" s="239"/>
      <c r="L516" s="244"/>
      <c r="M516" s="245"/>
      <c r="N516" s="246"/>
      <c r="O516" s="246"/>
      <c r="P516" s="246"/>
      <c r="Q516" s="246"/>
      <c r="R516" s="246"/>
      <c r="S516" s="246"/>
      <c r="T516" s="247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8" t="s">
        <v>150</v>
      </c>
      <c r="AU516" s="248" t="s">
        <v>144</v>
      </c>
      <c r="AV516" s="13" t="s">
        <v>144</v>
      </c>
      <c r="AW516" s="13" t="s">
        <v>4</v>
      </c>
      <c r="AX516" s="13" t="s">
        <v>86</v>
      </c>
      <c r="AY516" s="248" t="s">
        <v>135</v>
      </c>
    </row>
    <row r="517" s="2" customFormat="1" ht="33" customHeight="1">
      <c r="A517" s="38"/>
      <c r="B517" s="39"/>
      <c r="C517" s="218" t="s">
        <v>746</v>
      </c>
      <c r="D517" s="218" t="s">
        <v>138</v>
      </c>
      <c r="E517" s="219" t="s">
        <v>747</v>
      </c>
      <c r="F517" s="220" t="s">
        <v>748</v>
      </c>
      <c r="G517" s="221" t="s">
        <v>141</v>
      </c>
      <c r="H517" s="222">
        <v>85.400000000000006</v>
      </c>
      <c r="I517" s="223"/>
      <c r="J517" s="224">
        <f>ROUND(I517*H517,2)</f>
        <v>0</v>
      </c>
      <c r="K517" s="220" t="s">
        <v>142</v>
      </c>
      <c r="L517" s="44"/>
      <c r="M517" s="225" t="s">
        <v>1</v>
      </c>
      <c r="N517" s="226" t="s">
        <v>44</v>
      </c>
      <c r="O517" s="91"/>
      <c r="P517" s="227">
        <f>O517*H517</f>
        <v>0</v>
      </c>
      <c r="Q517" s="227">
        <v>0.01423</v>
      </c>
      <c r="R517" s="227">
        <f>Q517*H517</f>
        <v>1.2152420000000002</v>
      </c>
      <c r="S517" s="227">
        <v>0</v>
      </c>
      <c r="T517" s="228">
        <f>S517*H517</f>
        <v>0</v>
      </c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R517" s="229" t="s">
        <v>629</v>
      </c>
      <c r="AT517" s="229" t="s">
        <v>138</v>
      </c>
      <c r="AU517" s="229" t="s">
        <v>144</v>
      </c>
      <c r="AY517" s="17" t="s">
        <v>135</v>
      </c>
      <c r="BE517" s="230">
        <f>IF(N517="základní",J517,0)</f>
        <v>0</v>
      </c>
      <c r="BF517" s="230">
        <f>IF(N517="snížená",J517,0)</f>
        <v>0</v>
      </c>
      <c r="BG517" s="230">
        <f>IF(N517="zákl. přenesená",J517,0)</f>
        <v>0</v>
      </c>
      <c r="BH517" s="230">
        <f>IF(N517="sníž. přenesená",J517,0)</f>
        <v>0</v>
      </c>
      <c r="BI517" s="230">
        <f>IF(N517="nulová",J517,0)</f>
        <v>0</v>
      </c>
      <c r="BJ517" s="17" t="s">
        <v>144</v>
      </c>
      <c r="BK517" s="230">
        <f>ROUND(I517*H517,2)</f>
        <v>0</v>
      </c>
      <c r="BL517" s="17" t="s">
        <v>629</v>
      </c>
      <c r="BM517" s="229" t="s">
        <v>749</v>
      </c>
    </row>
    <row r="518" s="2" customFormat="1">
      <c r="A518" s="38"/>
      <c r="B518" s="39"/>
      <c r="C518" s="40"/>
      <c r="D518" s="231" t="s">
        <v>146</v>
      </c>
      <c r="E518" s="40"/>
      <c r="F518" s="232" t="s">
        <v>750</v>
      </c>
      <c r="G518" s="40"/>
      <c r="H518" s="40"/>
      <c r="I518" s="233"/>
      <c r="J518" s="40"/>
      <c r="K518" s="40"/>
      <c r="L518" s="44"/>
      <c r="M518" s="234"/>
      <c r="N518" s="235"/>
      <c r="O518" s="91"/>
      <c r="P518" s="91"/>
      <c r="Q518" s="91"/>
      <c r="R518" s="91"/>
      <c r="S518" s="91"/>
      <c r="T518" s="92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T518" s="17" t="s">
        <v>146</v>
      </c>
      <c r="AU518" s="17" t="s">
        <v>144</v>
      </c>
    </row>
    <row r="519" s="2" customFormat="1">
      <c r="A519" s="38"/>
      <c r="B519" s="39"/>
      <c r="C519" s="40"/>
      <c r="D519" s="236" t="s">
        <v>148</v>
      </c>
      <c r="E519" s="40"/>
      <c r="F519" s="237" t="s">
        <v>751</v>
      </c>
      <c r="G519" s="40"/>
      <c r="H519" s="40"/>
      <c r="I519" s="233"/>
      <c r="J519" s="40"/>
      <c r="K519" s="40"/>
      <c r="L519" s="44"/>
      <c r="M519" s="234"/>
      <c r="N519" s="235"/>
      <c r="O519" s="91"/>
      <c r="P519" s="91"/>
      <c r="Q519" s="91"/>
      <c r="R519" s="91"/>
      <c r="S519" s="91"/>
      <c r="T519" s="92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T519" s="17" t="s">
        <v>148</v>
      </c>
      <c r="AU519" s="17" t="s">
        <v>144</v>
      </c>
    </row>
    <row r="520" s="13" customFormat="1">
      <c r="A520" s="13"/>
      <c r="B520" s="238"/>
      <c r="C520" s="239"/>
      <c r="D520" s="231" t="s">
        <v>150</v>
      </c>
      <c r="E520" s="240" t="s">
        <v>1</v>
      </c>
      <c r="F520" s="241" t="s">
        <v>752</v>
      </c>
      <c r="G520" s="239"/>
      <c r="H520" s="242">
        <v>80</v>
      </c>
      <c r="I520" s="243"/>
      <c r="J520" s="239"/>
      <c r="K520" s="239"/>
      <c r="L520" s="244"/>
      <c r="M520" s="245"/>
      <c r="N520" s="246"/>
      <c r="O520" s="246"/>
      <c r="P520" s="246"/>
      <c r="Q520" s="246"/>
      <c r="R520" s="246"/>
      <c r="S520" s="246"/>
      <c r="T520" s="247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8" t="s">
        <v>150</v>
      </c>
      <c r="AU520" s="248" t="s">
        <v>144</v>
      </c>
      <c r="AV520" s="13" t="s">
        <v>144</v>
      </c>
      <c r="AW520" s="13" t="s">
        <v>33</v>
      </c>
      <c r="AX520" s="13" t="s">
        <v>78</v>
      </c>
      <c r="AY520" s="248" t="s">
        <v>135</v>
      </c>
    </row>
    <row r="521" s="13" customFormat="1">
      <c r="A521" s="13"/>
      <c r="B521" s="238"/>
      <c r="C521" s="239"/>
      <c r="D521" s="231" t="s">
        <v>150</v>
      </c>
      <c r="E521" s="240" t="s">
        <v>1</v>
      </c>
      <c r="F521" s="241" t="s">
        <v>753</v>
      </c>
      <c r="G521" s="239"/>
      <c r="H521" s="242">
        <v>5.4000000000000004</v>
      </c>
      <c r="I521" s="243"/>
      <c r="J521" s="239"/>
      <c r="K521" s="239"/>
      <c r="L521" s="244"/>
      <c r="M521" s="245"/>
      <c r="N521" s="246"/>
      <c r="O521" s="246"/>
      <c r="P521" s="246"/>
      <c r="Q521" s="246"/>
      <c r="R521" s="246"/>
      <c r="S521" s="246"/>
      <c r="T521" s="247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48" t="s">
        <v>150</v>
      </c>
      <c r="AU521" s="248" t="s">
        <v>144</v>
      </c>
      <c r="AV521" s="13" t="s">
        <v>144</v>
      </c>
      <c r="AW521" s="13" t="s">
        <v>33</v>
      </c>
      <c r="AX521" s="13" t="s">
        <v>78</v>
      </c>
      <c r="AY521" s="248" t="s">
        <v>135</v>
      </c>
    </row>
    <row r="522" s="14" customFormat="1">
      <c r="A522" s="14"/>
      <c r="B522" s="249"/>
      <c r="C522" s="250"/>
      <c r="D522" s="231" t="s">
        <v>150</v>
      </c>
      <c r="E522" s="251" t="s">
        <v>1</v>
      </c>
      <c r="F522" s="252" t="s">
        <v>154</v>
      </c>
      <c r="G522" s="250"/>
      <c r="H522" s="253">
        <v>85.400000000000006</v>
      </c>
      <c r="I522" s="254"/>
      <c r="J522" s="250"/>
      <c r="K522" s="250"/>
      <c r="L522" s="255"/>
      <c r="M522" s="256"/>
      <c r="N522" s="257"/>
      <c r="O522" s="257"/>
      <c r="P522" s="257"/>
      <c r="Q522" s="257"/>
      <c r="R522" s="257"/>
      <c r="S522" s="257"/>
      <c r="T522" s="258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59" t="s">
        <v>150</v>
      </c>
      <c r="AU522" s="259" t="s">
        <v>144</v>
      </c>
      <c r="AV522" s="14" t="s">
        <v>143</v>
      </c>
      <c r="AW522" s="14" t="s">
        <v>33</v>
      </c>
      <c r="AX522" s="14" t="s">
        <v>86</v>
      </c>
      <c r="AY522" s="259" t="s">
        <v>135</v>
      </c>
    </row>
    <row r="523" s="2" customFormat="1" ht="33" customHeight="1">
      <c r="A523" s="38"/>
      <c r="B523" s="39"/>
      <c r="C523" s="218" t="s">
        <v>754</v>
      </c>
      <c r="D523" s="218" t="s">
        <v>138</v>
      </c>
      <c r="E523" s="219" t="s">
        <v>755</v>
      </c>
      <c r="F523" s="220" t="s">
        <v>756</v>
      </c>
      <c r="G523" s="221" t="s">
        <v>141</v>
      </c>
      <c r="H523" s="222">
        <v>80</v>
      </c>
      <c r="I523" s="223"/>
      <c r="J523" s="224">
        <f>ROUND(I523*H523,2)</f>
        <v>0</v>
      </c>
      <c r="K523" s="220" t="s">
        <v>142</v>
      </c>
      <c r="L523" s="44"/>
      <c r="M523" s="225" t="s">
        <v>1</v>
      </c>
      <c r="N523" s="226" t="s">
        <v>44</v>
      </c>
      <c r="O523" s="91"/>
      <c r="P523" s="227">
        <f>O523*H523</f>
        <v>0</v>
      </c>
      <c r="Q523" s="227">
        <v>0</v>
      </c>
      <c r="R523" s="227">
        <f>Q523*H523</f>
        <v>0</v>
      </c>
      <c r="S523" s="227">
        <v>0</v>
      </c>
      <c r="T523" s="228">
        <f>S523*H523</f>
        <v>0</v>
      </c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R523" s="229" t="s">
        <v>629</v>
      </c>
      <c r="AT523" s="229" t="s">
        <v>138</v>
      </c>
      <c r="AU523" s="229" t="s">
        <v>144</v>
      </c>
      <c r="AY523" s="17" t="s">
        <v>135</v>
      </c>
      <c r="BE523" s="230">
        <f>IF(N523="základní",J523,0)</f>
        <v>0</v>
      </c>
      <c r="BF523" s="230">
        <f>IF(N523="snížená",J523,0)</f>
        <v>0</v>
      </c>
      <c r="BG523" s="230">
        <f>IF(N523="zákl. přenesená",J523,0)</f>
        <v>0</v>
      </c>
      <c r="BH523" s="230">
        <f>IF(N523="sníž. přenesená",J523,0)</f>
        <v>0</v>
      </c>
      <c r="BI523" s="230">
        <f>IF(N523="nulová",J523,0)</f>
        <v>0</v>
      </c>
      <c r="BJ523" s="17" t="s">
        <v>144</v>
      </c>
      <c r="BK523" s="230">
        <f>ROUND(I523*H523,2)</f>
        <v>0</v>
      </c>
      <c r="BL523" s="17" t="s">
        <v>629</v>
      </c>
      <c r="BM523" s="229" t="s">
        <v>757</v>
      </c>
    </row>
    <row r="524" s="2" customFormat="1">
      <c r="A524" s="38"/>
      <c r="B524" s="39"/>
      <c r="C524" s="40"/>
      <c r="D524" s="231" t="s">
        <v>146</v>
      </c>
      <c r="E524" s="40"/>
      <c r="F524" s="232" t="s">
        <v>758</v>
      </c>
      <c r="G524" s="40"/>
      <c r="H524" s="40"/>
      <c r="I524" s="233"/>
      <c r="J524" s="40"/>
      <c r="K524" s="40"/>
      <c r="L524" s="44"/>
      <c r="M524" s="234"/>
      <c r="N524" s="235"/>
      <c r="O524" s="91"/>
      <c r="P524" s="91"/>
      <c r="Q524" s="91"/>
      <c r="R524" s="91"/>
      <c r="S524" s="91"/>
      <c r="T524" s="92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T524" s="17" t="s">
        <v>146</v>
      </c>
      <c r="AU524" s="17" t="s">
        <v>144</v>
      </c>
    </row>
    <row r="525" s="2" customFormat="1">
      <c r="A525" s="38"/>
      <c r="B525" s="39"/>
      <c r="C525" s="40"/>
      <c r="D525" s="236" t="s">
        <v>148</v>
      </c>
      <c r="E525" s="40"/>
      <c r="F525" s="237" t="s">
        <v>759</v>
      </c>
      <c r="G525" s="40"/>
      <c r="H525" s="40"/>
      <c r="I525" s="233"/>
      <c r="J525" s="40"/>
      <c r="K525" s="40"/>
      <c r="L525" s="44"/>
      <c r="M525" s="234"/>
      <c r="N525" s="235"/>
      <c r="O525" s="91"/>
      <c r="P525" s="91"/>
      <c r="Q525" s="91"/>
      <c r="R525" s="91"/>
      <c r="S525" s="91"/>
      <c r="T525" s="92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T525" s="17" t="s">
        <v>148</v>
      </c>
      <c r="AU525" s="17" t="s">
        <v>144</v>
      </c>
    </row>
    <row r="526" s="13" customFormat="1">
      <c r="A526" s="13"/>
      <c r="B526" s="238"/>
      <c r="C526" s="239"/>
      <c r="D526" s="231" t="s">
        <v>150</v>
      </c>
      <c r="E526" s="240" t="s">
        <v>1</v>
      </c>
      <c r="F526" s="241" t="s">
        <v>760</v>
      </c>
      <c r="G526" s="239"/>
      <c r="H526" s="242">
        <v>80</v>
      </c>
      <c r="I526" s="243"/>
      <c r="J526" s="239"/>
      <c r="K526" s="239"/>
      <c r="L526" s="244"/>
      <c r="M526" s="245"/>
      <c r="N526" s="246"/>
      <c r="O526" s="246"/>
      <c r="P526" s="246"/>
      <c r="Q526" s="246"/>
      <c r="R526" s="246"/>
      <c r="S526" s="246"/>
      <c r="T526" s="247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8" t="s">
        <v>150</v>
      </c>
      <c r="AU526" s="248" t="s">
        <v>144</v>
      </c>
      <c r="AV526" s="13" t="s">
        <v>144</v>
      </c>
      <c r="AW526" s="13" t="s">
        <v>33</v>
      </c>
      <c r="AX526" s="13" t="s">
        <v>86</v>
      </c>
      <c r="AY526" s="248" t="s">
        <v>135</v>
      </c>
    </row>
    <row r="527" s="2" customFormat="1" ht="16.5" customHeight="1">
      <c r="A527" s="38"/>
      <c r="B527" s="39"/>
      <c r="C527" s="260" t="s">
        <v>761</v>
      </c>
      <c r="D527" s="260" t="s">
        <v>220</v>
      </c>
      <c r="E527" s="261" t="s">
        <v>762</v>
      </c>
      <c r="F527" s="262" t="s">
        <v>763</v>
      </c>
      <c r="G527" s="263" t="s">
        <v>171</v>
      </c>
      <c r="H527" s="264">
        <v>0.5</v>
      </c>
      <c r="I527" s="265"/>
      <c r="J527" s="266">
        <f>ROUND(I527*H527,2)</f>
        <v>0</v>
      </c>
      <c r="K527" s="262" t="s">
        <v>142</v>
      </c>
      <c r="L527" s="267"/>
      <c r="M527" s="268" t="s">
        <v>1</v>
      </c>
      <c r="N527" s="269" t="s">
        <v>44</v>
      </c>
      <c r="O527" s="91"/>
      <c r="P527" s="227">
        <f>O527*H527</f>
        <v>0</v>
      </c>
      <c r="Q527" s="227">
        <v>0.55000000000000004</v>
      </c>
      <c r="R527" s="227">
        <f>Q527*H527</f>
        <v>0.27500000000000002</v>
      </c>
      <c r="S527" s="227">
        <v>0</v>
      </c>
      <c r="T527" s="228">
        <f>S527*H527</f>
        <v>0</v>
      </c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R527" s="229" t="s">
        <v>637</v>
      </c>
      <c r="AT527" s="229" t="s">
        <v>220</v>
      </c>
      <c r="AU527" s="229" t="s">
        <v>144</v>
      </c>
      <c r="AY527" s="17" t="s">
        <v>135</v>
      </c>
      <c r="BE527" s="230">
        <f>IF(N527="základní",J527,0)</f>
        <v>0</v>
      </c>
      <c r="BF527" s="230">
        <f>IF(N527="snížená",J527,0)</f>
        <v>0</v>
      </c>
      <c r="BG527" s="230">
        <f>IF(N527="zákl. přenesená",J527,0)</f>
        <v>0</v>
      </c>
      <c r="BH527" s="230">
        <f>IF(N527="sníž. přenesená",J527,0)</f>
        <v>0</v>
      </c>
      <c r="BI527" s="230">
        <f>IF(N527="nulová",J527,0)</f>
        <v>0</v>
      </c>
      <c r="BJ527" s="17" t="s">
        <v>144</v>
      </c>
      <c r="BK527" s="230">
        <f>ROUND(I527*H527,2)</f>
        <v>0</v>
      </c>
      <c r="BL527" s="17" t="s">
        <v>629</v>
      </c>
      <c r="BM527" s="229" t="s">
        <v>764</v>
      </c>
    </row>
    <row r="528" s="2" customFormat="1">
      <c r="A528" s="38"/>
      <c r="B528" s="39"/>
      <c r="C528" s="40"/>
      <c r="D528" s="231" t="s">
        <v>146</v>
      </c>
      <c r="E528" s="40"/>
      <c r="F528" s="232" t="s">
        <v>763</v>
      </c>
      <c r="G528" s="40"/>
      <c r="H528" s="40"/>
      <c r="I528" s="233"/>
      <c r="J528" s="40"/>
      <c r="K528" s="40"/>
      <c r="L528" s="44"/>
      <c r="M528" s="234"/>
      <c r="N528" s="235"/>
      <c r="O528" s="91"/>
      <c r="P528" s="91"/>
      <c r="Q528" s="91"/>
      <c r="R528" s="91"/>
      <c r="S528" s="91"/>
      <c r="T528" s="92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T528" s="17" t="s">
        <v>146</v>
      </c>
      <c r="AU528" s="17" t="s">
        <v>144</v>
      </c>
    </row>
    <row r="529" s="13" customFormat="1">
      <c r="A529" s="13"/>
      <c r="B529" s="238"/>
      <c r="C529" s="239"/>
      <c r="D529" s="231" t="s">
        <v>150</v>
      </c>
      <c r="E529" s="240" t="s">
        <v>1</v>
      </c>
      <c r="F529" s="241" t="s">
        <v>765</v>
      </c>
      <c r="G529" s="239"/>
      <c r="H529" s="242">
        <v>0.5</v>
      </c>
      <c r="I529" s="243"/>
      <c r="J529" s="239"/>
      <c r="K529" s="239"/>
      <c r="L529" s="244"/>
      <c r="M529" s="245"/>
      <c r="N529" s="246"/>
      <c r="O529" s="246"/>
      <c r="P529" s="246"/>
      <c r="Q529" s="246"/>
      <c r="R529" s="246"/>
      <c r="S529" s="246"/>
      <c r="T529" s="247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48" t="s">
        <v>150</v>
      </c>
      <c r="AU529" s="248" t="s">
        <v>144</v>
      </c>
      <c r="AV529" s="13" t="s">
        <v>144</v>
      </c>
      <c r="AW529" s="13" t="s">
        <v>33</v>
      </c>
      <c r="AX529" s="13" t="s">
        <v>86</v>
      </c>
      <c r="AY529" s="248" t="s">
        <v>135</v>
      </c>
    </row>
    <row r="530" s="2" customFormat="1" ht="24.15" customHeight="1">
      <c r="A530" s="38"/>
      <c r="B530" s="39"/>
      <c r="C530" s="218" t="s">
        <v>766</v>
      </c>
      <c r="D530" s="218" t="s">
        <v>138</v>
      </c>
      <c r="E530" s="219" t="s">
        <v>767</v>
      </c>
      <c r="F530" s="220" t="s">
        <v>768</v>
      </c>
      <c r="G530" s="221" t="s">
        <v>171</v>
      </c>
      <c r="H530" s="222">
        <v>1.76</v>
      </c>
      <c r="I530" s="223"/>
      <c r="J530" s="224">
        <f>ROUND(I530*H530,2)</f>
        <v>0</v>
      </c>
      <c r="K530" s="220" t="s">
        <v>142</v>
      </c>
      <c r="L530" s="44"/>
      <c r="M530" s="225" t="s">
        <v>1</v>
      </c>
      <c r="N530" s="226" t="s">
        <v>44</v>
      </c>
      <c r="O530" s="91"/>
      <c r="P530" s="227">
        <f>O530*H530</f>
        <v>0</v>
      </c>
      <c r="Q530" s="227">
        <v>0.022839999999999999</v>
      </c>
      <c r="R530" s="227">
        <f>Q530*H530</f>
        <v>0.040198400000000002</v>
      </c>
      <c r="S530" s="227">
        <v>0</v>
      </c>
      <c r="T530" s="228">
        <f>S530*H530</f>
        <v>0</v>
      </c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R530" s="229" t="s">
        <v>629</v>
      </c>
      <c r="AT530" s="229" t="s">
        <v>138</v>
      </c>
      <c r="AU530" s="229" t="s">
        <v>144</v>
      </c>
      <c r="AY530" s="17" t="s">
        <v>135</v>
      </c>
      <c r="BE530" s="230">
        <f>IF(N530="základní",J530,0)</f>
        <v>0</v>
      </c>
      <c r="BF530" s="230">
        <f>IF(N530="snížená",J530,0)</f>
        <v>0</v>
      </c>
      <c r="BG530" s="230">
        <f>IF(N530="zákl. přenesená",J530,0)</f>
        <v>0</v>
      </c>
      <c r="BH530" s="230">
        <f>IF(N530="sníž. přenesená",J530,0)</f>
        <v>0</v>
      </c>
      <c r="BI530" s="230">
        <f>IF(N530="nulová",J530,0)</f>
        <v>0</v>
      </c>
      <c r="BJ530" s="17" t="s">
        <v>144</v>
      </c>
      <c r="BK530" s="230">
        <f>ROUND(I530*H530,2)</f>
        <v>0</v>
      </c>
      <c r="BL530" s="17" t="s">
        <v>629</v>
      </c>
      <c r="BM530" s="229" t="s">
        <v>769</v>
      </c>
    </row>
    <row r="531" s="2" customFormat="1">
      <c r="A531" s="38"/>
      <c r="B531" s="39"/>
      <c r="C531" s="40"/>
      <c r="D531" s="231" t="s">
        <v>146</v>
      </c>
      <c r="E531" s="40"/>
      <c r="F531" s="232" t="s">
        <v>770</v>
      </c>
      <c r="G531" s="40"/>
      <c r="H531" s="40"/>
      <c r="I531" s="233"/>
      <c r="J531" s="40"/>
      <c r="K531" s="40"/>
      <c r="L531" s="44"/>
      <c r="M531" s="234"/>
      <c r="N531" s="235"/>
      <c r="O531" s="91"/>
      <c r="P531" s="91"/>
      <c r="Q531" s="91"/>
      <c r="R531" s="91"/>
      <c r="S531" s="91"/>
      <c r="T531" s="92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T531" s="17" t="s">
        <v>146</v>
      </c>
      <c r="AU531" s="17" t="s">
        <v>144</v>
      </c>
    </row>
    <row r="532" s="2" customFormat="1">
      <c r="A532" s="38"/>
      <c r="B532" s="39"/>
      <c r="C532" s="40"/>
      <c r="D532" s="236" t="s">
        <v>148</v>
      </c>
      <c r="E532" s="40"/>
      <c r="F532" s="237" t="s">
        <v>771</v>
      </c>
      <c r="G532" s="40"/>
      <c r="H532" s="40"/>
      <c r="I532" s="233"/>
      <c r="J532" s="40"/>
      <c r="K532" s="40"/>
      <c r="L532" s="44"/>
      <c r="M532" s="234"/>
      <c r="N532" s="235"/>
      <c r="O532" s="91"/>
      <c r="P532" s="91"/>
      <c r="Q532" s="91"/>
      <c r="R532" s="91"/>
      <c r="S532" s="91"/>
      <c r="T532" s="92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T532" s="17" t="s">
        <v>148</v>
      </c>
      <c r="AU532" s="17" t="s">
        <v>144</v>
      </c>
    </row>
    <row r="533" s="13" customFormat="1">
      <c r="A533" s="13"/>
      <c r="B533" s="238"/>
      <c r="C533" s="239"/>
      <c r="D533" s="231" t="s">
        <v>150</v>
      </c>
      <c r="E533" s="240" t="s">
        <v>1</v>
      </c>
      <c r="F533" s="241" t="s">
        <v>772</v>
      </c>
      <c r="G533" s="239"/>
      <c r="H533" s="242">
        <v>1.76</v>
      </c>
      <c r="I533" s="243"/>
      <c r="J533" s="239"/>
      <c r="K533" s="239"/>
      <c r="L533" s="244"/>
      <c r="M533" s="245"/>
      <c r="N533" s="246"/>
      <c r="O533" s="246"/>
      <c r="P533" s="246"/>
      <c r="Q533" s="246"/>
      <c r="R533" s="246"/>
      <c r="S533" s="246"/>
      <c r="T533" s="247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48" t="s">
        <v>150</v>
      </c>
      <c r="AU533" s="248" t="s">
        <v>144</v>
      </c>
      <c r="AV533" s="13" t="s">
        <v>144</v>
      </c>
      <c r="AW533" s="13" t="s">
        <v>33</v>
      </c>
      <c r="AX533" s="13" t="s">
        <v>86</v>
      </c>
      <c r="AY533" s="248" t="s">
        <v>135</v>
      </c>
    </row>
    <row r="534" s="2" customFormat="1" ht="24.15" customHeight="1">
      <c r="A534" s="38"/>
      <c r="B534" s="39"/>
      <c r="C534" s="218" t="s">
        <v>773</v>
      </c>
      <c r="D534" s="218" t="s">
        <v>138</v>
      </c>
      <c r="E534" s="219" t="s">
        <v>774</v>
      </c>
      <c r="F534" s="220" t="s">
        <v>775</v>
      </c>
      <c r="G534" s="221" t="s">
        <v>171</v>
      </c>
      <c r="H534" s="222">
        <v>1.6499999999999999</v>
      </c>
      <c r="I534" s="223"/>
      <c r="J534" s="224">
        <f>ROUND(I534*H534,2)</f>
        <v>0</v>
      </c>
      <c r="K534" s="220" t="s">
        <v>142</v>
      </c>
      <c r="L534" s="44"/>
      <c r="M534" s="225" t="s">
        <v>1</v>
      </c>
      <c r="N534" s="226" t="s">
        <v>44</v>
      </c>
      <c r="O534" s="91"/>
      <c r="P534" s="227">
        <f>O534*H534</f>
        <v>0</v>
      </c>
      <c r="Q534" s="227">
        <v>0.0027200000000000002</v>
      </c>
      <c r="R534" s="227">
        <f>Q534*H534</f>
        <v>0.0044879999999999998</v>
      </c>
      <c r="S534" s="227">
        <v>0</v>
      </c>
      <c r="T534" s="228">
        <f>S534*H534</f>
        <v>0</v>
      </c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R534" s="229" t="s">
        <v>629</v>
      </c>
      <c r="AT534" s="229" t="s">
        <v>138</v>
      </c>
      <c r="AU534" s="229" t="s">
        <v>144</v>
      </c>
      <c r="AY534" s="17" t="s">
        <v>135</v>
      </c>
      <c r="BE534" s="230">
        <f>IF(N534="základní",J534,0)</f>
        <v>0</v>
      </c>
      <c r="BF534" s="230">
        <f>IF(N534="snížená",J534,0)</f>
        <v>0</v>
      </c>
      <c r="BG534" s="230">
        <f>IF(N534="zákl. přenesená",J534,0)</f>
        <v>0</v>
      </c>
      <c r="BH534" s="230">
        <f>IF(N534="sníž. přenesená",J534,0)</f>
        <v>0</v>
      </c>
      <c r="BI534" s="230">
        <f>IF(N534="nulová",J534,0)</f>
        <v>0</v>
      </c>
      <c r="BJ534" s="17" t="s">
        <v>144</v>
      </c>
      <c r="BK534" s="230">
        <f>ROUND(I534*H534,2)</f>
        <v>0</v>
      </c>
      <c r="BL534" s="17" t="s">
        <v>629</v>
      </c>
      <c r="BM534" s="229" t="s">
        <v>776</v>
      </c>
    </row>
    <row r="535" s="2" customFormat="1">
      <c r="A535" s="38"/>
      <c r="B535" s="39"/>
      <c r="C535" s="40"/>
      <c r="D535" s="231" t="s">
        <v>146</v>
      </c>
      <c r="E535" s="40"/>
      <c r="F535" s="232" t="s">
        <v>777</v>
      </c>
      <c r="G535" s="40"/>
      <c r="H535" s="40"/>
      <c r="I535" s="233"/>
      <c r="J535" s="40"/>
      <c r="K535" s="40"/>
      <c r="L535" s="44"/>
      <c r="M535" s="234"/>
      <c r="N535" s="235"/>
      <c r="O535" s="91"/>
      <c r="P535" s="91"/>
      <c r="Q535" s="91"/>
      <c r="R535" s="91"/>
      <c r="S535" s="91"/>
      <c r="T535" s="92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T535" s="17" t="s">
        <v>146</v>
      </c>
      <c r="AU535" s="17" t="s">
        <v>144</v>
      </c>
    </row>
    <row r="536" s="2" customFormat="1">
      <c r="A536" s="38"/>
      <c r="B536" s="39"/>
      <c r="C536" s="40"/>
      <c r="D536" s="236" t="s">
        <v>148</v>
      </c>
      <c r="E536" s="40"/>
      <c r="F536" s="237" t="s">
        <v>778</v>
      </c>
      <c r="G536" s="40"/>
      <c r="H536" s="40"/>
      <c r="I536" s="233"/>
      <c r="J536" s="40"/>
      <c r="K536" s="40"/>
      <c r="L536" s="44"/>
      <c r="M536" s="234"/>
      <c r="N536" s="235"/>
      <c r="O536" s="91"/>
      <c r="P536" s="91"/>
      <c r="Q536" s="91"/>
      <c r="R536" s="91"/>
      <c r="S536" s="91"/>
      <c r="T536" s="92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T536" s="17" t="s">
        <v>148</v>
      </c>
      <c r="AU536" s="17" t="s">
        <v>144</v>
      </c>
    </row>
    <row r="537" s="13" customFormat="1">
      <c r="A537" s="13"/>
      <c r="B537" s="238"/>
      <c r="C537" s="239"/>
      <c r="D537" s="231" t="s">
        <v>150</v>
      </c>
      <c r="E537" s="240" t="s">
        <v>1</v>
      </c>
      <c r="F537" s="241" t="s">
        <v>779</v>
      </c>
      <c r="G537" s="239"/>
      <c r="H537" s="242">
        <v>1.6499999999999999</v>
      </c>
      <c r="I537" s="243"/>
      <c r="J537" s="239"/>
      <c r="K537" s="239"/>
      <c r="L537" s="244"/>
      <c r="M537" s="245"/>
      <c r="N537" s="246"/>
      <c r="O537" s="246"/>
      <c r="P537" s="246"/>
      <c r="Q537" s="246"/>
      <c r="R537" s="246"/>
      <c r="S537" s="246"/>
      <c r="T537" s="247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48" t="s">
        <v>150</v>
      </c>
      <c r="AU537" s="248" t="s">
        <v>144</v>
      </c>
      <c r="AV537" s="13" t="s">
        <v>144</v>
      </c>
      <c r="AW537" s="13" t="s">
        <v>33</v>
      </c>
      <c r="AX537" s="13" t="s">
        <v>86</v>
      </c>
      <c r="AY537" s="248" t="s">
        <v>135</v>
      </c>
    </row>
    <row r="538" s="2" customFormat="1" ht="24.15" customHeight="1">
      <c r="A538" s="38"/>
      <c r="B538" s="39"/>
      <c r="C538" s="218" t="s">
        <v>780</v>
      </c>
      <c r="D538" s="218" t="s">
        <v>138</v>
      </c>
      <c r="E538" s="219" t="s">
        <v>781</v>
      </c>
      <c r="F538" s="220" t="s">
        <v>782</v>
      </c>
      <c r="G538" s="221" t="s">
        <v>590</v>
      </c>
      <c r="H538" s="222">
        <v>2.1669999999999998</v>
      </c>
      <c r="I538" s="223"/>
      <c r="J538" s="224">
        <f>ROUND(I538*H538,2)</f>
        <v>0</v>
      </c>
      <c r="K538" s="220" t="s">
        <v>142</v>
      </c>
      <c r="L538" s="44"/>
      <c r="M538" s="225" t="s">
        <v>1</v>
      </c>
      <c r="N538" s="226" t="s">
        <v>44</v>
      </c>
      <c r="O538" s="91"/>
      <c r="P538" s="227">
        <f>O538*H538</f>
        <v>0</v>
      </c>
      <c r="Q538" s="227">
        <v>0</v>
      </c>
      <c r="R538" s="227">
        <f>Q538*H538</f>
        <v>0</v>
      </c>
      <c r="S538" s="227">
        <v>0</v>
      </c>
      <c r="T538" s="228">
        <f>S538*H538</f>
        <v>0</v>
      </c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R538" s="229" t="s">
        <v>143</v>
      </c>
      <c r="AT538" s="229" t="s">
        <v>138</v>
      </c>
      <c r="AU538" s="229" t="s">
        <v>144</v>
      </c>
      <c r="AY538" s="17" t="s">
        <v>135</v>
      </c>
      <c r="BE538" s="230">
        <f>IF(N538="základní",J538,0)</f>
        <v>0</v>
      </c>
      <c r="BF538" s="230">
        <f>IF(N538="snížená",J538,0)</f>
        <v>0</v>
      </c>
      <c r="BG538" s="230">
        <f>IF(N538="zákl. přenesená",J538,0)</f>
        <v>0</v>
      </c>
      <c r="BH538" s="230">
        <f>IF(N538="sníž. přenesená",J538,0)</f>
        <v>0</v>
      </c>
      <c r="BI538" s="230">
        <f>IF(N538="nulová",J538,0)</f>
        <v>0</v>
      </c>
      <c r="BJ538" s="17" t="s">
        <v>144</v>
      </c>
      <c r="BK538" s="230">
        <f>ROUND(I538*H538,2)</f>
        <v>0</v>
      </c>
      <c r="BL538" s="17" t="s">
        <v>143</v>
      </c>
      <c r="BM538" s="229" t="s">
        <v>783</v>
      </c>
    </row>
    <row r="539" s="2" customFormat="1">
      <c r="A539" s="38"/>
      <c r="B539" s="39"/>
      <c r="C539" s="40"/>
      <c r="D539" s="231" t="s">
        <v>146</v>
      </c>
      <c r="E539" s="40"/>
      <c r="F539" s="232" t="s">
        <v>784</v>
      </c>
      <c r="G539" s="40"/>
      <c r="H539" s="40"/>
      <c r="I539" s="233"/>
      <c r="J539" s="40"/>
      <c r="K539" s="40"/>
      <c r="L539" s="44"/>
      <c r="M539" s="234"/>
      <c r="N539" s="235"/>
      <c r="O539" s="91"/>
      <c r="P539" s="91"/>
      <c r="Q539" s="91"/>
      <c r="R539" s="91"/>
      <c r="S539" s="91"/>
      <c r="T539" s="92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T539" s="17" t="s">
        <v>146</v>
      </c>
      <c r="AU539" s="17" t="s">
        <v>144</v>
      </c>
    </row>
    <row r="540" s="2" customFormat="1">
      <c r="A540" s="38"/>
      <c r="B540" s="39"/>
      <c r="C540" s="40"/>
      <c r="D540" s="236" t="s">
        <v>148</v>
      </c>
      <c r="E540" s="40"/>
      <c r="F540" s="237" t="s">
        <v>785</v>
      </c>
      <c r="G540" s="40"/>
      <c r="H540" s="40"/>
      <c r="I540" s="233"/>
      <c r="J540" s="40"/>
      <c r="K540" s="40"/>
      <c r="L540" s="44"/>
      <c r="M540" s="234"/>
      <c r="N540" s="235"/>
      <c r="O540" s="91"/>
      <c r="P540" s="91"/>
      <c r="Q540" s="91"/>
      <c r="R540" s="91"/>
      <c r="S540" s="91"/>
      <c r="T540" s="92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T540" s="17" t="s">
        <v>148</v>
      </c>
      <c r="AU540" s="17" t="s">
        <v>144</v>
      </c>
    </row>
    <row r="541" s="12" customFormat="1" ht="22.8" customHeight="1">
      <c r="A541" s="12"/>
      <c r="B541" s="202"/>
      <c r="C541" s="203"/>
      <c r="D541" s="204" t="s">
        <v>77</v>
      </c>
      <c r="E541" s="216" t="s">
        <v>786</v>
      </c>
      <c r="F541" s="216" t="s">
        <v>787</v>
      </c>
      <c r="G541" s="203"/>
      <c r="H541" s="203"/>
      <c r="I541" s="206"/>
      <c r="J541" s="217">
        <f>BK541</f>
        <v>0</v>
      </c>
      <c r="K541" s="203"/>
      <c r="L541" s="208"/>
      <c r="M541" s="209"/>
      <c r="N541" s="210"/>
      <c r="O541" s="210"/>
      <c r="P541" s="211">
        <f>SUM(P542:P548)</f>
        <v>0</v>
      </c>
      <c r="Q541" s="210"/>
      <c r="R541" s="211">
        <f>SUM(R542:R548)</f>
        <v>0.13470000000000001</v>
      </c>
      <c r="S541" s="210"/>
      <c r="T541" s="212">
        <f>SUM(T542:T548)</f>
        <v>0</v>
      </c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R541" s="213" t="s">
        <v>144</v>
      </c>
      <c r="AT541" s="214" t="s">
        <v>77</v>
      </c>
      <c r="AU541" s="214" t="s">
        <v>86</v>
      </c>
      <c r="AY541" s="213" t="s">
        <v>135</v>
      </c>
      <c r="BK541" s="215">
        <f>SUM(BK542:BK548)</f>
        <v>0</v>
      </c>
    </row>
    <row r="542" s="2" customFormat="1" ht="24.15" customHeight="1">
      <c r="A542" s="38"/>
      <c r="B542" s="39"/>
      <c r="C542" s="218" t="s">
        <v>788</v>
      </c>
      <c r="D542" s="218" t="s">
        <v>138</v>
      </c>
      <c r="E542" s="219" t="s">
        <v>789</v>
      </c>
      <c r="F542" s="220" t="s">
        <v>790</v>
      </c>
      <c r="G542" s="221" t="s">
        <v>141</v>
      </c>
      <c r="H542" s="222">
        <v>6</v>
      </c>
      <c r="I542" s="223"/>
      <c r="J542" s="224">
        <f>ROUND(I542*H542,2)</f>
        <v>0</v>
      </c>
      <c r="K542" s="220" t="s">
        <v>142</v>
      </c>
      <c r="L542" s="44"/>
      <c r="M542" s="225" t="s">
        <v>1</v>
      </c>
      <c r="N542" s="226" t="s">
        <v>44</v>
      </c>
      <c r="O542" s="91"/>
      <c r="P542" s="227">
        <f>O542*H542</f>
        <v>0</v>
      </c>
      <c r="Q542" s="227">
        <v>0.022450000000000001</v>
      </c>
      <c r="R542" s="227">
        <f>Q542*H542</f>
        <v>0.13470000000000001</v>
      </c>
      <c r="S542" s="227">
        <v>0</v>
      </c>
      <c r="T542" s="228">
        <f>S542*H542</f>
        <v>0</v>
      </c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R542" s="229" t="s">
        <v>629</v>
      </c>
      <c r="AT542" s="229" t="s">
        <v>138</v>
      </c>
      <c r="AU542" s="229" t="s">
        <v>144</v>
      </c>
      <c r="AY542" s="17" t="s">
        <v>135</v>
      </c>
      <c r="BE542" s="230">
        <f>IF(N542="základní",J542,0)</f>
        <v>0</v>
      </c>
      <c r="BF542" s="230">
        <f>IF(N542="snížená",J542,0)</f>
        <v>0</v>
      </c>
      <c r="BG542" s="230">
        <f>IF(N542="zákl. přenesená",J542,0)</f>
        <v>0</v>
      </c>
      <c r="BH542" s="230">
        <f>IF(N542="sníž. přenesená",J542,0)</f>
        <v>0</v>
      </c>
      <c r="BI542" s="230">
        <f>IF(N542="nulová",J542,0)</f>
        <v>0</v>
      </c>
      <c r="BJ542" s="17" t="s">
        <v>144</v>
      </c>
      <c r="BK542" s="230">
        <f>ROUND(I542*H542,2)</f>
        <v>0</v>
      </c>
      <c r="BL542" s="17" t="s">
        <v>629</v>
      </c>
      <c r="BM542" s="229" t="s">
        <v>791</v>
      </c>
    </row>
    <row r="543" s="2" customFormat="1">
      <c r="A543" s="38"/>
      <c r="B543" s="39"/>
      <c r="C543" s="40"/>
      <c r="D543" s="231" t="s">
        <v>146</v>
      </c>
      <c r="E543" s="40"/>
      <c r="F543" s="232" t="s">
        <v>792</v>
      </c>
      <c r="G543" s="40"/>
      <c r="H543" s="40"/>
      <c r="I543" s="233"/>
      <c r="J543" s="40"/>
      <c r="K543" s="40"/>
      <c r="L543" s="44"/>
      <c r="M543" s="234"/>
      <c r="N543" s="235"/>
      <c r="O543" s="91"/>
      <c r="P543" s="91"/>
      <c r="Q543" s="91"/>
      <c r="R543" s="91"/>
      <c r="S543" s="91"/>
      <c r="T543" s="92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T543" s="17" t="s">
        <v>146</v>
      </c>
      <c r="AU543" s="17" t="s">
        <v>144</v>
      </c>
    </row>
    <row r="544" s="2" customFormat="1">
      <c r="A544" s="38"/>
      <c r="B544" s="39"/>
      <c r="C544" s="40"/>
      <c r="D544" s="236" t="s">
        <v>148</v>
      </c>
      <c r="E544" s="40"/>
      <c r="F544" s="237" t="s">
        <v>793</v>
      </c>
      <c r="G544" s="40"/>
      <c r="H544" s="40"/>
      <c r="I544" s="233"/>
      <c r="J544" s="40"/>
      <c r="K544" s="40"/>
      <c r="L544" s="44"/>
      <c r="M544" s="234"/>
      <c r="N544" s="235"/>
      <c r="O544" s="91"/>
      <c r="P544" s="91"/>
      <c r="Q544" s="91"/>
      <c r="R544" s="91"/>
      <c r="S544" s="91"/>
      <c r="T544" s="92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T544" s="17" t="s">
        <v>148</v>
      </c>
      <c r="AU544" s="17" t="s">
        <v>144</v>
      </c>
    </row>
    <row r="545" s="13" customFormat="1">
      <c r="A545" s="13"/>
      <c r="B545" s="238"/>
      <c r="C545" s="239"/>
      <c r="D545" s="231" t="s">
        <v>150</v>
      </c>
      <c r="E545" s="240" t="s">
        <v>1</v>
      </c>
      <c r="F545" s="241" t="s">
        <v>794</v>
      </c>
      <c r="G545" s="239"/>
      <c r="H545" s="242">
        <v>6</v>
      </c>
      <c r="I545" s="243"/>
      <c r="J545" s="239"/>
      <c r="K545" s="239"/>
      <c r="L545" s="244"/>
      <c r="M545" s="245"/>
      <c r="N545" s="246"/>
      <c r="O545" s="246"/>
      <c r="P545" s="246"/>
      <c r="Q545" s="246"/>
      <c r="R545" s="246"/>
      <c r="S545" s="246"/>
      <c r="T545" s="247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48" t="s">
        <v>150</v>
      </c>
      <c r="AU545" s="248" t="s">
        <v>144</v>
      </c>
      <c r="AV545" s="13" t="s">
        <v>144</v>
      </c>
      <c r="AW545" s="13" t="s">
        <v>33</v>
      </c>
      <c r="AX545" s="13" t="s">
        <v>86</v>
      </c>
      <c r="AY545" s="248" t="s">
        <v>135</v>
      </c>
    </row>
    <row r="546" s="2" customFormat="1" ht="24.15" customHeight="1">
      <c r="A546" s="38"/>
      <c r="B546" s="39"/>
      <c r="C546" s="218" t="s">
        <v>795</v>
      </c>
      <c r="D546" s="218" t="s">
        <v>138</v>
      </c>
      <c r="E546" s="219" t="s">
        <v>796</v>
      </c>
      <c r="F546" s="220" t="s">
        <v>797</v>
      </c>
      <c r="G546" s="221" t="s">
        <v>590</v>
      </c>
      <c r="H546" s="222">
        <v>0.13500000000000001</v>
      </c>
      <c r="I546" s="223"/>
      <c r="J546" s="224">
        <f>ROUND(I546*H546,2)</f>
        <v>0</v>
      </c>
      <c r="K546" s="220" t="s">
        <v>142</v>
      </c>
      <c r="L546" s="44"/>
      <c r="M546" s="225" t="s">
        <v>1</v>
      </c>
      <c r="N546" s="226" t="s">
        <v>44</v>
      </c>
      <c r="O546" s="91"/>
      <c r="P546" s="227">
        <f>O546*H546</f>
        <v>0</v>
      </c>
      <c r="Q546" s="227">
        <v>0</v>
      </c>
      <c r="R546" s="227">
        <f>Q546*H546</f>
        <v>0</v>
      </c>
      <c r="S546" s="227">
        <v>0</v>
      </c>
      <c r="T546" s="228">
        <f>S546*H546</f>
        <v>0</v>
      </c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R546" s="229" t="s">
        <v>143</v>
      </c>
      <c r="AT546" s="229" t="s">
        <v>138</v>
      </c>
      <c r="AU546" s="229" t="s">
        <v>144</v>
      </c>
      <c r="AY546" s="17" t="s">
        <v>135</v>
      </c>
      <c r="BE546" s="230">
        <f>IF(N546="základní",J546,0)</f>
        <v>0</v>
      </c>
      <c r="BF546" s="230">
        <f>IF(N546="snížená",J546,0)</f>
        <v>0</v>
      </c>
      <c r="BG546" s="230">
        <f>IF(N546="zákl. přenesená",J546,0)</f>
        <v>0</v>
      </c>
      <c r="BH546" s="230">
        <f>IF(N546="sníž. přenesená",J546,0)</f>
        <v>0</v>
      </c>
      <c r="BI546" s="230">
        <f>IF(N546="nulová",J546,0)</f>
        <v>0</v>
      </c>
      <c r="BJ546" s="17" t="s">
        <v>144</v>
      </c>
      <c r="BK546" s="230">
        <f>ROUND(I546*H546,2)</f>
        <v>0</v>
      </c>
      <c r="BL546" s="17" t="s">
        <v>143</v>
      </c>
      <c r="BM546" s="229" t="s">
        <v>798</v>
      </c>
    </row>
    <row r="547" s="2" customFormat="1">
      <c r="A547" s="38"/>
      <c r="B547" s="39"/>
      <c r="C547" s="40"/>
      <c r="D547" s="231" t="s">
        <v>146</v>
      </c>
      <c r="E547" s="40"/>
      <c r="F547" s="232" t="s">
        <v>799</v>
      </c>
      <c r="G547" s="40"/>
      <c r="H547" s="40"/>
      <c r="I547" s="233"/>
      <c r="J547" s="40"/>
      <c r="K547" s="40"/>
      <c r="L547" s="44"/>
      <c r="M547" s="234"/>
      <c r="N547" s="235"/>
      <c r="O547" s="91"/>
      <c r="P547" s="91"/>
      <c r="Q547" s="91"/>
      <c r="R547" s="91"/>
      <c r="S547" s="91"/>
      <c r="T547" s="92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T547" s="17" t="s">
        <v>146</v>
      </c>
      <c r="AU547" s="17" t="s">
        <v>144</v>
      </c>
    </row>
    <row r="548" s="2" customFormat="1">
      <c r="A548" s="38"/>
      <c r="B548" s="39"/>
      <c r="C548" s="40"/>
      <c r="D548" s="236" t="s">
        <v>148</v>
      </c>
      <c r="E548" s="40"/>
      <c r="F548" s="237" t="s">
        <v>800</v>
      </c>
      <c r="G548" s="40"/>
      <c r="H548" s="40"/>
      <c r="I548" s="233"/>
      <c r="J548" s="40"/>
      <c r="K548" s="40"/>
      <c r="L548" s="44"/>
      <c r="M548" s="234"/>
      <c r="N548" s="235"/>
      <c r="O548" s="91"/>
      <c r="P548" s="91"/>
      <c r="Q548" s="91"/>
      <c r="R548" s="91"/>
      <c r="S548" s="91"/>
      <c r="T548" s="92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T548" s="17" t="s">
        <v>148</v>
      </c>
      <c r="AU548" s="17" t="s">
        <v>144</v>
      </c>
    </row>
    <row r="549" s="12" customFormat="1" ht="22.8" customHeight="1">
      <c r="A549" s="12"/>
      <c r="B549" s="202"/>
      <c r="C549" s="203"/>
      <c r="D549" s="204" t="s">
        <v>77</v>
      </c>
      <c r="E549" s="216" t="s">
        <v>801</v>
      </c>
      <c r="F549" s="216" t="s">
        <v>802</v>
      </c>
      <c r="G549" s="203"/>
      <c r="H549" s="203"/>
      <c r="I549" s="206"/>
      <c r="J549" s="217">
        <f>BK549</f>
        <v>0</v>
      </c>
      <c r="K549" s="203"/>
      <c r="L549" s="208"/>
      <c r="M549" s="209"/>
      <c r="N549" s="210"/>
      <c r="O549" s="210"/>
      <c r="P549" s="211">
        <f>SUM(P550:P597)</f>
        <v>0</v>
      </c>
      <c r="Q549" s="210"/>
      <c r="R549" s="211">
        <f>SUM(R550:R597)</f>
        <v>5.4146549999999998</v>
      </c>
      <c r="S549" s="210"/>
      <c r="T549" s="212">
        <f>SUM(T550:T597)</f>
        <v>0.84136359999999999</v>
      </c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R549" s="213" t="s">
        <v>144</v>
      </c>
      <c r="AT549" s="214" t="s">
        <v>77</v>
      </c>
      <c r="AU549" s="214" t="s">
        <v>86</v>
      </c>
      <c r="AY549" s="213" t="s">
        <v>135</v>
      </c>
      <c r="BK549" s="215">
        <f>SUM(BK550:BK597)</f>
        <v>0</v>
      </c>
    </row>
    <row r="550" s="2" customFormat="1" ht="16.5" customHeight="1">
      <c r="A550" s="38"/>
      <c r="B550" s="39"/>
      <c r="C550" s="218" t="s">
        <v>629</v>
      </c>
      <c r="D550" s="218" t="s">
        <v>138</v>
      </c>
      <c r="E550" s="219" t="s">
        <v>803</v>
      </c>
      <c r="F550" s="220" t="s">
        <v>804</v>
      </c>
      <c r="G550" s="221" t="s">
        <v>141</v>
      </c>
      <c r="H550" s="222">
        <v>5.04</v>
      </c>
      <c r="I550" s="223"/>
      <c r="J550" s="224">
        <f>ROUND(I550*H550,2)</f>
        <v>0</v>
      </c>
      <c r="K550" s="220" t="s">
        <v>142</v>
      </c>
      <c r="L550" s="44"/>
      <c r="M550" s="225" t="s">
        <v>1</v>
      </c>
      <c r="N550" s="226" t="s">
        <v>44</v>
      </c>
      <c r="O550" s="91"/>
      <c r="P550" s="227">
        <f>O550*H550</f>
        <v>0</v>
      </c>
      <c r="Q550" s="227">
        <v>0</v>
      </c>
      <c r="R550" s="227">
        <f>Q550*H550</f>
        <v>0</v>
      </c>
      <c r="S550" s="227">
        <v>0.00594</v>
      </c>
      <c r="T550" s="228">
        <f>S550*H550</f>
        <v>0.029937600000000002</v>
      </c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R550" s="229" t="s">
        <v>629</v>
      </c>
      <c r="AT550" s="229" t="s">
        <v>138</v>
      </c>
      <c r="AU550" s="229" t="s">
        <v>144</v>
      </c>
      <c r="AY550" s="17" t="s">
        <v>135</v>
      </c>
      <c r="BE550" s="230">
        <f>IF(N550="základní",J550,0)</f>
        <v>0</v>
      </c>
      <c r="BF550" s="230">
        <f>IF(N550="snížená",J550,0)</f>
        <v>0</v>
      </c>
      <c r="BG550" s="230">
        <f>IF(N550="zákl. přenesená",J550,0)</f>
        <v>0</v>
      </c>
      <c r="BH550" s="230">
        <f>IF(N550="sníž. přenesená",J550,0)</f>
        <v>0</v>
      </c>
      <c r="BI550" s="230">
        <f>IF(N550="nulová",J550,0)</f>
        <v>0</v>
      </c>
      <c r="BJ550" s="17" t="s">
        <v>144</v>
      </c>
      <c r="BK550" s="230">
        <f>ROUND(I550*H550,2)</f>
        <v>0</v>
      </c>
      <c r="BL550" s="17" t="s">
        <v>629</v>
      </c>
      <c r="BM550" s="229" t="s">
        <v>805</v>
      </c>
    </row>
    <row r="551" s="2" customFormat="1">
      <c r="A551" s="38"/>
      <c r="B551" s="39"/>
      <c r="C551" s="40"/>
      <c r="D551" s="231" t="s">
        <v>146</v>
      </c>
      <c r="E551" s="40"/>
      <c r="F551" s="232" t="s">
        <v>806</v>
      </c>
      <c r="G551" s="40"/>
      <c r="H551" s="40"/>
      <c r="I551" s="233"/>
      <c r="J551" s="40"/>
      <c r="K551" s="40"/>
      <c r="L551" s="44"/>
      <c r="M551" s="234"/>
      <c r="N551" s="235"/>
      <c r="O551" s="91"/>
      <c r="P551" s="91"/>
      <c r="Q551" s="91"/>
      <c r="R551" s="91"/>
      <c r="S551" s="91"/>
      <c r="T551" s="92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T551" s="17" t="s">
        <v>146</v>
      </c>
      <c r="AU551" s="17" t="s">
        <v>144</v>
      </c>
    </row>
    <row r="552" s="2" customFormat="1">
      <c r="A552" s="38"/>
      <c r="B552" s="39"/>
      <c r="C552" s="40"/>
      <c r="D552" s="236" t="s">
        <v>148</v>
      </c>
      <c r="E552" s="40"/>
      <c r="F552" s="237" t="s">
        <v>807</v>
      </c>
      <c r="G552" s="40"/>
      <c r="H552" s="40"/>
      <c r="I552" s="233"/>
      <c r="J552" s="40"/>
      <c r="K552" s="40"/>
      <c r="L552" s="44"/>
      <c r="M552" s="234"/>
      <c r="N552" s="235"/>
      <c r="O552" s="91"/>
      <c r="P552" s="91"/>
      <c r="Q552" s="91"/>
      <c r="R552" s="91"/>
      <c r="S552" s="91"/>
      <c r="T552" s="92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T552" s="17" t="s">
        <v>148</v>
      </c>
      <c r="AU552" s="17" t="s">
        <v>144</v>
      </c>
    </row>
    <row r="553" s="13" customFormat="1">
      <c r="A553" s="13"/>
      <c r="B553" s="238"/>
      <c r="C553" s="239"/>
      <c r="D553" s="231" t="s">
        <v>150</v>
      </c>
      <c r="E553" s="240" t="s">
        <v>1</v>
      </c>
      <c r="F553" s="241" t="s">
        <v>808</v>
      </c>
      <c r="G553" s="239"/>
      <c r="H553" s="242">
        <v>5.04</v>
      </c>
      <c r="I553" s="243"/>
      <c r="J553" s="239"/>
      <c r="K553" s="239"/>
      <c r="L553" s="244"/>
      <c r="M553" s="245"/>
      <c r="N553" s="246"/>
      <c r="O553" s="246"/>
      <c r="P553" s="246"/>
      <c r="Q553" s="246"/>
      <c r="R553" s="246"/>
      <c r="S553" s="246"/>
      <c r="T553" s="247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8" t="s">
        <v>150</v>
      </c>
      <c r="AU553" s="248" t="s">
        <v>144</v>
      </c>
      <c r="AV553" s="13" t="s">
        <v>144</v>
      </c>
      <c r="AW553" s="13" t="s">
        <v>33</v>
      </c>
      <c r="AX553" s="13" t="s">
        <v>86</v>
      </c>
      <c r="AY553" s="248" t="s">
        <v>135</v>
      </c>
    </row>
    <row r="554" s="2" customFormat="1" ht="21.75" customHeight="1">
      <c r="A554" s="38"/>
      <c r="B554" s="39"/>
      <c r="C554" s="218" t="s">
        <v>809</v>
      </c>
      <c r="D554" s="218" t="s">
        <v>138</v>
      </c>
      <c r="E554" s="219" t="s">
        <v>810</v>
      </c>
      <c r="F554" s="220" t="s">
        <v>811</v>
      </c>
      <c r="G554" s="221" t="s">
        <v>141</v>
      </c>
      <c r="H554" s="222">
        <v>5.4000000000000004</v>
      </c>
      <c r="I554" s="223"/>
      <c r="J554" s="224">
        <f>ROUND(I554*H554,2)</f>
        <v>0</v>
      </c>
      <c r="K554" s="220" t="s">
        <v>142</v>
      </c>
      <c r="L554" s="44"/>
      <c r="M554" s="225" t="s">
        <v>1</v>
      </c>
      <c r="N554" s="226" t="s">
        <v>44</v>
      </c>
      <c r="O554" s="91"/>
      <c r="P554" s="227">
        <f>O554*H554</f>
        <v>0</v>
      </c>
      <c r="Q554" s="227">
        <v>0</v>
      </c>
      <c r="R554" s="227">
        <f>Q554*H554</f>
        <v>0</v>
      </c>
      <c r="S554" s="227">
        <v>0</v>
      </c>
      <c r="T554" s="228">
        <f>S554*H554</f>
        <v>0</v>
      </c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R554" s="229" t="s">
        <v>629</v>
      </c>
      <c r="AT554" s="229" t="s">
        <v>138</v>
      </c>
      <c r="AU554" s="229" t="s">
        <v>144</v>
      </c>
      <c r="AY554" s="17" t="s">
        <v>135</v>
      </c>
      <c r="BE554" s="230">
        <f>IF(N554="základní",J554,0)</f>
        <v>0</v>
      </c>
      <c r="BF554" s="230">
        <f>IF(N554="snížená",J554,0)</f>
        <v>0</v>
      </c>
      <c r="BG554" s="230">
        <f>IF(N554="zákl. přenesená",J554,0)</f>
        <v>0</v>
      </c>
      <c r="BH554" s="230">
        <f>IF(N554="sníž. přenesená",J554,0)</f>
        <v>0</v>
      </c>
      <c r="BI554" s="230">
        <f>IF(N554="nulová",J554,0)</f>
        <v>0</v>
      </c>
      <c r="BJ554" s="17" t="s">
        <v>144</v>
      </c>
      <c r="BK554" s="230">
        <f>ROUND(I554*H554,2)</f>
        <v>0</v>
      </c>
      <c r="BL554" s="17" t="s">
        <v>629</v>
      </c>
      <c r="BM554" s="229" t="s">
        <v>812</v>
      </c>
    </row>
    <row r="555" s="2" customFormat="1">
      <c r="A555" s="38"/>
      <c r="B555" s="39"/>
      <c r="C555" s="40"/>
      <c r="D555" s="231" t="s">
        <v>146</v>
      </c>
      <c r="E555" s="40"/>
      <c r="F555" s="232" t="s">
        <v>813</v>
      </c>
      <c r="G555" s="40"/>
      <c r="H555" s="40"/>
      <c r="I555" s="233"/>
      <c r="J555" s="40"/>
      <c r="K555" s="40"/>
      <c r="L555" s="44"/>
      <c r="M555" s="234"/>
      <c r="N555" s="235"/>
      <c r="O555" s="91"/>
      <c r="P555" s="91"/>
      <c r="Q555" s="91"/>
      <c r="R555" s="91"/>
      <c r="S555" s="91"/>
      <c r="T555" s="92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T555" s="17" t="s">
        <v>146</v>
      </c>
      <c r="AU555" s="17" t="s">
        <v>144</v>
      </c>
    </row>
    <row r="556" s="2" customFormat="1">
      <c r="A556" s="38"/>
      <c r="B556" s="39"/>
      <c r="C556" s="40"/>
      <c r="D556" s="236" t="s">
        <v>148</v>
      </c>
      <c r="E556" s="40"/>
      <c r="F556" s="237" t="s">
        <v>814</v>
      </c>
      <c r="G556" s="40"/>
      <c r="H556" s="40"/>
      <c r="I556" s="233"/>
      <c r="J556" s="40"/>
      <c r="K556" s="40"/>
      <c r="L556" s="44"/>
      <c r="M556" s="234"/>
      <c r="N556" s="235"/>
      <c r="O556" s="91"/>
      <c r="P556" s="91"/>
      <c r="Q556" s="91"/>
      <c r="R556" s="91"/>
      <c r="S556" s="91"/>
      <c r="T556" s="92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T556" s="17" t="s">
        <v>148</v>
      </c>
      <c r="AU556" s="17" t="s">
        <v>144</v>
      </c>
    </row>
    <row r="557" s="13" customFormat="1">
      <c r="A557" s="13"/>
      <c r="B557" s="238"/>
      <c r="C557" s="239"/>
      <c r="D557" s="231" t="s">
        <v>150</v>
      </c>
      <c r="E557" s="240" t="s">
        <v>1</v>
      </c>
      <c r="F557" s="241" t="s">
        <v>815</v>
      </c>
      <c r="G557" s="239"/>
      <c r="H557" s="242">
        <v>5.4000000000000004</v>
      </c>
      <c r="I557" s="243"/>
      <c r="J557" s="239"/>
      <c r="K557" s="239"/>
      <c r="L557" s="244"/>
      <c r="M557" s="245"/>
      <c r="N557" s="246"/>
      <c r="O557" s="246"/>
      <c r="P557" s="246"/>
      <c r="Q557" s="246"/>
      <c r="R557" s="246"/>
      <c r="S557" s="246"/>
      <c r="T557" s="247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8" t="s">
        <v>150</v>
      </c>
      <c r="AU557" s="248" t="s">
        <v>144</v>
      </c>
      <c r="AV557" s="13" t="s">
        <v>144</v>
      </c>
      <c r="AW557" s="13" t="s">
        <v>33</v>
      </c>
      <c r="AX557" s="13" t="s">
        <v>86</v>
      </c>
      <c r="AY557" s="248" t="s">
        <v>135</v>
      </c>
    </row>
    <row r="558" s="2" customFormat="1" ht="33" customHeight="1">
      <c r="A558" s="38"/>
      <c r="B558" s="39"/>
      <c r="C558" s="260" t="s">
        <v>816</v>
      </c>
      <c r="D558" s="260" t="s">
        <v>220</v>
      </c>
      <c r="E558" s="261" t="s">
        <v>817</v>
      </c>
      <c r="F558" s="262" t="s">
        <v>818</v>
      </c>
      <c r="G558" s="263" t="s">
        <v>141</v>
      </c>
      <c r="H558" s="264">
        <v>6.21</v>
      </c>
      <c r="I558" s="265"/>
      <c r="J558" s="266">
        <f>ROUND(I558*H558,2)</f>
        <v>0</v>
      </c>
      <c r="K558" s="262" t="s">
        <v>142</v>
      </c>
      <c r="L558" s="267"/>
      <c r="M558" s="268" t="s">
        <v>1</v>
      </c>
      <c r="N558" s="269" t="s">
        <v>44</v>
      </c>
      <c r="O558" s="91"/>
      <c r="P558" s="227">
        <f>O558*H558</f>
        <v>0</v>
      </c>
      <c r="Q558" s="227">
        <v>0.00050000000000000001</v>
      </c>
      <c r="R558" s="227">
        <f>Q558*H558</f>
        <v>0.0031050000000000001</v>
      </c>
      <c r="S558" s="227">
        <v>0</v>
      </c>
      <c r="T558" s="228">
        <f>S558*H558</f>
        <v>0</v>
      </c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R558" s="229" t="s">
        <v>637</v>
      </c>
      <c r="AT558" s="229" t="s">
        <v>220</v>
      </c>
      <c r="AU558" s="229" t="s">
        <v>144</v>
      </c>
      <c r="AY558" s="17" t="s">
        <v>135</v>
      </c>
      <c r="BE558" s="230">
        <f>IF(N558="základní",J558,0)</f>
        <v>0</v>
      </c>
      <c r="BF558" s="230">
        <f>IF(N558="snížená",J558,0)</f>
        <v>0</v>
      </c>
      <c r="BG558" s="230">
        <f>IF(N558="zákl. přenesená",J558,0)</f>
        <v>0</v>
      </c>
      <c r="BH558" s="230">
        <f>IF(N558="sníž. přenesená",J558,0)</f>
        <v>0</v>
      </c>
      <c r="BI558" s="230">
        <f>IF(N558="nulová",J558,0)</f>
        <v>0</v>
      </c>
      <c r="BJ558" s="17" t="s">
        <v>144</v>
      </c>
      <c r="BK558" s="230">
        <f>ROUND(I558*H558,2)</f>
        <v>0</v>
      </c>
      <c r="BL558" s="17" t="s">
        <v>629</v>
      </c>
      <c r="BM558" s="229" t="s">
        <v>819</v>
      </c>
    </row>
    <row r="559" s="2" customFormat="1">
      <c r="A559" s="38"/>
      <c r="B559" s="39"/>
      <c r="C559" s="40"/>
      <c r="D559" s="231" t="s">
        <v>146</v>
      </c>
      <c r="E559" s="40"/>
      <c r="F559" s="232" t="s">
        <v>818</v>
      </c>
      <c r="G559" s="40"/>
      <c r="H559" s="40"/>
      <c r="I559" s="233"/>
      <c r="J559" s="40"/>
      <c r="K559" s="40"/>
      <c r="L559" s="44"/>
      <c r="M559" s="234"/>
      <c r="N559" s="235"/>
      <c r="O559" s="91"/>
      <c r="P559" s="91"/>
      <c r="Q559" s="91"/>
      <c r="R559" s="91"/>
      <c r="S559" s="91"/>
      <c r="T559" s="92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T559" s="17" t="s">
        <v>146</v>
      </c>
      <c r="AU559" s="17" t="s">
        <v>144</v>
      </c>
    </row>
    <row r="560" s="13" customFormat="1">
      <c r="A560" s="13"/>
      <c r="B560" s="238"/>
      <c r="C560" s="239"/>
      <c r="D560" s="231" t="s">
        <v>150</v>
      </c>
      <c r="E560" s="239"/>
      <c r="F560" s="241" t="s">
        <v>820</v>
      </c>
      <c r="G560" s="239"/>
      <c r="H560" s="242">
        <v>6.21</v>
      </c>
      <c r="I560" s="243"/>
      <c r="J560" s="239"/>
      <c r="K560" s="239"/>
      <c r="L560" s="244"/>
      <c r="M560" s="245"/>
      <c r="N560" s="246"/>
      <c r="O560" s="246"/>
      <c r="P560" s="246"/>
      <c r="Q560" s="246"/>
      <c r="R560" s="246"/>
      <c r="S560" s="246"/>
      <c r="T560" s="247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48" t="s">
        <v>150</v>
      </c>
      <c r="AU560" s="248" t="s">
        <v>144</v>
      </c>
      <c r="AV560" s="13" t="s">
        <v>144</v>
      </c>
      <c r="AW560" s="13" t="s">
        <v>4</v>
      </c>
      <c r="AX560" s="13" t="s">
        <v>86</v>
      </c>
      <c r="AY560" s="248" t="s">
        <v>135</v>
      </c>
    </row>
    <row r="561" s="2" customFormat="1" ht="16.5" customHeight="1">
      <c r="A561" s="38"/>
      <c r="B561" s="39"/>
      <c r="C561" s="218" t="s">
        <v>821</v>
      </c>
      <c r="D561" s="218" t="s">
        <v>138</v>
      </c>
      <c r="E561" s="219" t="s">
        <v>822</v>
      </c>
      <c r="F561" s="220" t="s">
        <v>823</v>
      </c>
      <c r="G561" s="221" t="s">
        <v>286</v>
      </c>
      <c r="H561" s="222">
        <v>127.8</v>
      </c>
      <c r="I561" s="223"/>
      <c r="J561" s="224">
        <f>ROUND(I561*H561,2)</f>
        <v>0</v>
      </c>
      <c r="K561" s="220" t="s">
        <v>142</v>
      </c>
      <c r="L561" s="44"/>
      <c r="M561" s="225" t="s">
        <v>1</v>
      </c>
      <c r="N561" s="226" t="s">
        <v>44</v>
      </c>
      <c r="O561" s="91"/>
      <c r="P561" s="227">
        <f>O561*H561</f>
        <v>0</v>
      </c>
      <c r="Q561" s="227">
        <v>0</v>
      </c>
      <c r="R561" s="227">
        <f>Q561*H561</f>
        <v>0</v>
      </c>
      <c r="S561" s="227">
        <v>0.00167</v>
      </c>
      <c r="T561" s="228">
        <f>S561*H561</f>
        <v>0.21342600000000001</v>
      </c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R561" s="229" t="s">
        <v>629</v>
      </c>
      <c r="AT561" s="229" t="s">
        <v>138</v>
      </c>
      <c r="AU561" s="229" t="s">
        <v>144</v>
      </c>
      <c r="AY561" s="17" t="s">
        <v>135</v>
      </c>
      <c r="BE561" s="230">
        <f>IF(N561="základní",J561,0)</f>
        <v>0</v>
      </c>
      <c r="BF561" s="230">
        <f>IF(N561="snížená",J561,0)</f>
        <v>0</v>
      </c>
      <c r="BG561" s="230">
        <f>IF(N561="zákl. přenesená",J561,0)</f>
        <v>0</v>
      </c>
      <c r="BH561" s="230">
        <f>IF(N561="sníž. přenesená",J561,0)</f>
        <v>0</v>
      </c>
      <c r="BI561" s="230">
        <f>IF(N561="nulová",J561,0)</f>
        <v>0</v>
      </c>
      <c r="BJ561" s="17" t="s">
        <v>144</v>
      </c>
      <c r="BK561" s="230">
        <f>ROUND(I561*H561,2)</f>
        <v>0</v>
      </c>
      <c r="BL561" s="17" t="s">
        <v>629</v>
      </c>
      <c r="BM561" s="229" t="s">
        <v>824</v>
      </c>
    </row>
    <row r="562" s="2" customFormat="1">
      <c r="A562" s="38"/>
      <c r="B562" s="39"/>
      <c r="C562" s="40"/>
      <c r="D562" s="231" t="s">
        <v>146</v>
      </c>
      <c r="E562" s="40"/>
      <c r="F562" s="232" t="s">
        <v>825</v>
      </c>
      <c r="G562" s="40"/>
      <c r="H562" s="40"/>
      <c r="I562" s="233"/>
      <c r="J562" s="40"/>
      <c r="K562" s="40"/>
      <c r="L562" s="44"/>
      <c r="M562" s="234"/>
      <c r="N562" s="235"/>
      <c r="O562" s="91"/>
      <c r="P562" s="91"/>
      <c r="Q562" s="91"/>
      <c r="R562" s="91"/>
      <c r="S562" s="91"/>
      <c r="T562" s="92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T562" s="17" t="s">
        <v>146</v>
      </c>
      <c r="AU562" s="17" t="s">
        <v>144</v>
      </c>
    </row>
    <row r="563" s="2" customFormat="1">
      <c r="A563" s="38"/>
      <c r="B563" s="39"/>
      <c r="C563" s="40"/>
      <c r="D563" s="236" t="s">
        <v>148</v>
      </c>
      <c r="E563" s="40"/>
      <c r="F563" s="237" t="s">
        <v>826</v>
      </c>
      <c r="G563" s="40"/>
      <c r="H563" s="40"/>
      <c r="I563" s="233"/>
      <c r="J563" s="40"/>
      <c r="K563" s="40"/>
      <c r="L563" s="44"/>
      <c r="M563" s="234"/>
      <c r="N563" s="235"/>
      <c r="O563" s="91"/>
      <c r="P563" s="91"/>
      <c r="Q563" s="91"/>
      <c r="R563" s="91"/>
      <c r="S563" s="91"/>
      <c r="T563" s="92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T563" s="17" t="s">
        <v>148</v>
      </c>
      <c r="AU563" s="17" t="s">
        <v>144</v>
      </c>
    </row>
    <row r="564" s="13" customFormat="1">
      <c r="A564" s="13"/>
      <c r="B564" s="238"/>
      <c r="C564" s="239"/>
      <c r="D564" s="231" t="s">
        <v>150</v>
      </c>
      <c r="E564" s="240" t="s">
        <v>1</v>
      </c>
      <c r="F564" s="241" t="s">
        <v>827</v>
      </c>
      <c r="G564" s="239"/>
      <c r="H564" s="242">
        <v>18.899999999999999</v>
      </c>
      <c r="I564" s="243"/>
      <c r="J564" s="239"/>
      <c r="K564" s="239"/>
      <c r="L564" s="244"/>
      <c r="M564" s="245"/>
      <c r="N564" s="246"/>
      <c r="O564" s="246"/>
      <c r="P564" s="246"/>
      <c r="Q564" s="246"/>
      <c r="R564" s="246"/>
      <c r="S564" s="246"/>
      <c r="T564" s="247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48" t="s">
        <v>150</v>
      </c>
      <c r="AU564" s="248" t="s">
        <v>144</v>
      </c>
      <c r="AV564" s="13" t="s">
        <v>144</v>
      </c>
      <c r="AW564" s="13" t="s">
        <v>33</v>
      </c>
      <c r="AX564" s="13" t="s">
        <v>78</v>
      </c>
      <c r="AY564" s="248" t="s">
        <v>135</v>
      </c>
    </row>
    <row r="565" s="13" customFormat="1">
      <c r="A565" s="13"/>
      <c r="B565" s="238"/>
      <c r="C565" s="239"/>
      <c r="D565" s="231" t="s">
        <v>150</v>
      </c>
      <c r="E565" s="240" t="s">
        <v>1</v>
      </c>
      <c r="F565" s="241" t="s">
        <v>828</v>
      </c>
      <c r="G565" s="239"/>
      <c r="H565" s="242">
        <v>21</v>
      </c>
      <c r="I565" s="243"/>
      <c r="J565" s="239"/>
      <c r="K565" s="239"/>
      <c r="L565" s="244"/>
      <c r="M565" s="245"/>
      <c r="N565" s="246"/>
      <c r="O565" s="246"/>
      <c r="P565" s="246"/>
      <c r="Q565" s="246"/>
      <c r="R565" s="246"/>
      <c r="S565" s="246"/>
      <c r="T565" s="247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48" t="s">
        <v>150</v>
      </c>
      <c r="AU565" s="248" t="s">
        <v>144</v>
      </c>
      <c r="AV565" s="13" t="s">
        <v>144</v>
      </c>
      <c r="AW565" s="13" t="s">
        <v>33</v>
      </c>
      <c r="AX565" s="13" t="s">
        <v>78</v>
      </c>
      <c r="AY565" s="248" t="s">
        <v>135</v>
      </c>
    </row>
    <row r="566" s="13" customFormat="1">
      <c r="A566" s="13"/>
      <c r="B566" s="238"/>
      <c r="C566" s="239"/>
      <c r="D566" s="231" t="s">
        <v>150</v>
      </c>
      <c r="E566" s="240" t="s">
        <v>1</v>
      </c>
      <c r="F566" s="241" t="s">
        <v>829</v>
      </c>
      <c r="G566" s="239"/>
      <c r="H566" s="242">
        <v>45.899999999999999</v>
      </c>
      <c r="I566" s="243"/>
      <c r="J566" s="239"/>
      <c r="K566" s="239"/>
      <c r="L566" s="244"/>
      <c r="M566" s="245"/>
      <c r="N566" s="246"/>
      <c r="O566" s="246"/>
      <c r="P566" s="246"/>
      <c r="Q566" s="246"/>
      <c r="R566" s="246"/>
      <c r="S566" s="246"/>
      <c r="T566" s="247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48" t="s">
        <v>150</v>
      </c>
      <c r="AU566" s="248" t="s">
        <v>144</v>
      </c>
      <c r="AV566" s="13" t="s">
        <v>144</v>
      </c>
      <c r="AW566" s="13" t="s">
        <v>33</v>
      </c>
      <c r="AX566" s="13" t="s">
        <v>78</v>
      </c>
      <c r="AY566" s="248" t="s">
        <v>135</v>
      </c>
    </row>
    <row r="567" s="13" customFormat="1">
      <c r="A567" s="13"/>
      <c r="B567" s="238"/>
      <c r="C567" s="239"/>
      <c r="D567" s="231" t="s">
        <v>150</v>
      </c>
      <c r="E567" s="240" t="s">
        <v>1</v>
      </c>
      <c r="F567" s="241" t="s">
        <v>830</v>
      </c>
      <c r="G567" s="239"/>
      <c r="H567" s="242">
        <v>42</v>
      </c>
      <c r="I567" s="243"/>
      <c r="J567" s="239"/>
      <c r="K567" s="239"/>
      <c r="L567" s="244"/>
      <c r="M567" s="245"/>
      <c r="N567" s="246"/>
      <c r="O567" s="246"/>
      <c r="P567" s="246"/>
      <c r="Q567" s="246"/>
      <c r="R567" s="246"/>
      <c r="S567" s="246"/>
      <c r="T567" s="247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T567" s="248" t="s">
        <v>150</v>
      </c>
      <c r="AU567" s="248" t="s">
        <v>144</v>
      </c>
      <c r="AV567" s="13" t="s">
        <v>144</v>
      </c>
      <c r="AW567" s="13" t="s">
        <v>33</v>
      </c>
      <c r="AX567" s="13" t="s">
        <v>78</v>
      </c>
      <c r="AY567" s="248" t="s">
        <v>135</v>
      </c>
    </row>
    <row r="568" s="14" customFormat="1">
      <c r="A568" s="14"/>
      <c r="B568" s="249"/>
      <c r="C568" s="250"/>
      <c r="D568" s="231" t="s">
        <v>150</v>
      </c>
      <c r="E568" s="251" t="s">
        <v>1</v>
      </c>
      <c r="F568" s="252" t="s">
        <v>154</v>
      </c>
      <c r="G568" s="250"/>
      <c r="H568" s="253">
        <v>127.8</v>
      </c>
      <c r="I568" s="254"/>
      <c r="J568" s="250"/>
      <c r="K568" s="250"/>
      <c r="L568" s="255"/>
      <c r="M568" s="256"/>
      <c r="N568" s="257"/>
      <c r="O568" s="257"/>
      <c r="P568" s="257"/>
      <c r="Q568" s="257"/>
      <c r="R568" s="257"/>
      <c r="S568" s="257"/>
      <c r="T568" s="258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59" t="s">
        <v>150</v>
      </c>
      <c r="AU568" s="259" t="s">
        <v>144</v>
      </c>
      <c r="AV568" s="14" t="s">
        <v>143</v>
      </c>
      <c r="AW568" s="14" t="s">
        <v>33</v>
      </c>
      <c r="AX568" s="14" t="s">
        <v>86</v>
      </c>
      <c r="AY568" s="259" t="s">
        <v>135</v>
      </c>
    </row>
    <row r="569" s="2" customFormat="1" ht="21.75" customHeight="1">
      <c r="A569" s="38"/>
      <c r="B569" s="39"/>
      <c r="C569" s="218" t="s">
        <v>831</v>
      </c>
      <c r="D569" s="218" t="s">
        <v>138</v>
      </c>
      <c r="E569" s="219" t="s">
        <v>832</v>
      </c>
      <c r="F569" s="220" t="s">
        <v>833</v>
      </c>
      <c r="G569" s="221" t="s">
        <v>286</v>
      </c>
      <c r="H569" s="222">
        <v>120</v>
      </c>
      <c r="I569" s="223"/>
      <c r="J569" s="224">
        <f>ROUND(I569*H569,2)</f>
        <v>0</v>
      </c>
      <c r="K569" s="220" t="s">
        <v>142</v>
      </c>
      <c r="L569" s="44"/>
      <c r="M569" s="225" t="s">
        <v>1</v>
      </c>
      <c r="N569" s="226" t="s">
        <v>44</v>
      </c>
      <c r="O569" s="91"/>
      <c r="P569" s="227">
        <f>O569*H569</f>
        <v>0</v>
      </c>
      <c r="Q569" s="227">
        <v>0</v>
      </c>
      <c r="R569" s="227">
        <f>Q569*H569</f>
        <v>0</v>
      </c>
      <c r="S569" s="227">
        <v>0.0022300000000000002</v>
      </c>
      <c r="T569" s="228">
        <f>S569*H569</f>
        <v>0.2676</v>
      </c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R569" s="229" t="s">
        <v>629</v>
      </c>
      <c r="AT569" s="229" t="s">
        <v>138</v>
      </c>
      <c r="AU569" s="229" t="s">
        <v>144</v>
      </c>
      <c r="AY569" s="17" t="s">
        <v>135</v>
      </c>
      <c r="BE569" s="230">
        <f>IF(N569="základní",J569,0)</f>
        <v>0</v>
      </c>
      <c r="BF569" s="230">
        <f>IF(N569="snížená",J569,0)</f>
        <v>0</v>
      </c>
      <c r="BG569" s="230">
        <f>IF(N569="zákl. přenesená",J569,0)</f>
        <v>0</v>
      </c>
      <c r="BH569" s="230">
        <f>IF(N569="sníž. přenesená",J569,0)</f>
        <v>0</v>
      </c>
      <c r="BI569" s="230">
        <f>IF(N569="nulová",J569,0)</f>
        <v>0</v>
      </c>
      <c r="BJ569" s="17" t="s">
        <v>144</v>
      </c>
      <c r="BK569" s="230">
        <f>ROUND(I569*H569,2)</f>
        <v>0</v>
      </c>
      <c r="BL569" s="17" t="s">
        <v>629</v>
      </c>
      <c r="BM569" s="229" t="s">
        <v>834</v>
      </c>
    </row>
    <row r="570" s="2" customFormat="1">
      <c r="A570" s="38"/>
      <c r="B570" s="39"/>
      <c r="C570" s="40"/>
      <c r="D570" s="231" t="s">
        <v>146</v>
      </c>
      <c r="E570" s="40"/>
      <c r="F570" s="232" t="s">
        <v>835</v>
      </c>
      <c r="G570" s="40"/>
      <c r="H570" s="40"/>
      <c r="I570" s="233"/>
      <c r="J570" s="40"/>
      <c r="K570" s="40"/>
      <c r="L570" s="44"/>
      <c r="M570" s="234"/>
      <c r="N570" s="235"/>
      <c r="O570" s="91"/>
      <c r="P570" s="91"/>
      <c r="Q570" s="91"/>
      <c r="R570" s="91"/>
      <c r="S570" s="91"/>
      <c r="T570" s="92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T570" s="17" t="s">
        <v>146</v>
      </c>
      <c r="AU570" s="17" t="s">
        <v>144</v>
      </c>
    </row>
    <row r="571" s="2" customFormat="1">
      <c r="A571" s="38"/>
      <c r="B571" s="39"/>
      <c r="C571" s="40"/>
      <c r="D571" s="236" t="s">
        <v>148</v>
      </c>
      <c r="E571" s="40"/>
      <c r="F571" s="237" t="s">
        <v>836</v>
      </c>
      <c r="G571" s="40"/>
      <c r="H571" s="40"/>
      <c r="I571" s="233"/>
      <c r="J571" s="40"/>
      <c r="K571" s="40"/>
      <c r="L571" s="44"/>
      <c r="M571" s="234"/>
      <c r="N571" s="235"/>
      <c r="O571" s="91"/>
      <c r="P571" s="91"/>
      <c r="Q571" s="91"/>
      <c r="R571" s="91"/>
      <c r="S571" s="91"/>
      <c r="T571" s="92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T571" s="17" t="s">
        <v>148</v>
      </c>
      <c r="AU571" s="17" t="s">
        <v>144</v>
      </c>
    </row>
    <row r="572" s="13" customFormat="1">
      <c r="A572" s="13"/>
      <c r="B572" s="238"/>
      <c r="C572" s="239"/>
      <c r="D572" s="231" t="s">
        <v>150</v>
      </c>
      <c r="E572" s="240" t="s">
        <v>1</v>
      </c>
      <c r="F572" s="241" t="s">
        <v>837</v>
      </c>
      <c r="G572" s="239"/>
      <c r="H572" s="242">
        <v>120</v>
      </c>
      <c r="I572" s="243"/>
      <c r="J572" s="239"/>
      <c r="K572" s="239"/>
      <c r="L572" s="244"/>
      <c r="M572" s="245"/>
      <c r="N572" s="246"/>
      <c r="O572" s="246"/>
      <c r="P572" s="246"/>
      <c r="Q572" s="246"/>
      <c r="R572" s="246"/>
      <c r="S572" s="246"/>
      <c r="T572" s="247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48" t="s">
        <v>150</v>
      </c>
      <c r="AU572" s="248" t="s">
        <v>144</v>
      </c>
      <c r="AV572" s="13" t="s">
        <v>144</v>
      </c>
      <c r="AW572" s="13" t="s">
        <v>33</v>
      </c>
      <c r="AX572" s="13" t="s">
        <v>86</v>
      </c>
      <c r="AY572" s="248" t="s">
        <v>135</v>
      </c>
    </row>
    <row r="573" s="2" customFormat="1" ht="16.5" customHeight="1">
      <c r="A573" s="38"/>
      <c r="B573" s="39"/>
      <c r="C573" s="218" t="s">
        <v>838</v>
      </c>
      <c r="D573" s="218" t="s">
        <v>138</v>
      </c>
      <c r="E573" s="219" t="s">
        <v>839</v>
      </c>
      <c r="F573" s="220" t="s">
        <v>840</v>
      </c>
      <c r="G573" s="221" t="s">
        <v>286</v>
      </c>
      <c r="H573" s="222">
        <v>80</v>
      </c>
      <c r="I573" s="223"/>
      <c r="J573" s="224">
        <f>ROUND(I573*H573,2)</f>
        <v>0</v>
      </c>
      <c r="K573" s="220" t="s">
        <v>142</v>
      </c>
      <c r="L573" s="44"/>
      <c r="M573" s="225" t="s">
        <v>1</v>
      </c>
      <c r="N573" s="226" t="s">
        <v>44</v>
      </c>
      <c r="O573" s="91"/>
      <c r="P573" s="227">
        <f>O573*H573</f>
        <v>0</v>
      </c>
      <c r="Q573" s="227">
        <v>0</v>
      </c>
      <c r="R573" s="227">
        <f>Q573*H573</f>
        <v>0</v>
      </c>
      <c r="S573" s="227">
        <v>0.0039399999999999999</v>
      </c>
      <c r="T573" s="228">
        <f>S573*H573</f>
        <v>0.31519999999999998</v>
      </c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R573" s="229" t="s">
        <v>629</v>
      </c>
      <c r="AT573" s="229" t="s">
        <v>138</v>
      </c>
      <c r="AU573" s="229" t="s">
        <v>144</v>
      </c>
      <c r="AY573" s="17" t="s">
        <v>135</v>
      </c>
      <c r="BE573" s="230">
        <f>IF(N573="základní",J573,0)</f>
        <v>0</v>
      </c>
      <c r="BF573" s="230">
        <f>IF(N573="snížená",J573,0)</f>
        <v>0</v>
      </c>
      <c r="BG573" s="230">
        <f>IF(N573="zákl. přenesená",J573,0)</f>
        <v>0</v>
      </c>
      <c r="BH573" s="230">
        <f>IF(N573="sníž. přenesená",J573,0)</f>
        <v>0</v>
      </c>
      <c r="BI573" s="230">
        <f>IF(N573="nulová",J573,0)</f>
        <v>0</v>
      </c>
      <c r="BJ573" s="17" t="s">
        <v>144</v>
      </c>
      <c r="BK573" s="230">
        <f>ROUND(I573*H573,2)</f>
        <v>0</v>
      </c>
      <c r="BL573" s="17" t="s">
        <v>629</v>
      </c>
      <c r="BM573" s="229" t="s">
        <v>841</v>
      </c>
    </row>
    <row r="574" s="2" customFormat="1">
      <c r="A574" s="38"/>
      <c r="B574" s="39"/>
      <c r="C574" s="40"/>
      <c r="D574" s="231" t="s">
        <v>146</v>
      </c>
      <c r="E574" s="40"/>
      <c r="F574" s="232" t="s">
        <v>842</v>
      </c>
      <c r="G574" s="40"/>
      <c r="H574" s="40"/>
      <c r="I574" s="233"/>
      <c r="J574" s="40"/>
      <c r="K574" s="40"/>
      <c r="L574" s="44"/>
      <c r="M574" s="234"/>
      <c r="N574" s="235"/>
      <c r="O574" s="91"/>
      <c r="P574" s="91"/>
      <c r="Q574" s="91"/>
      <c r="R574" s="91"/>
      <c r="S574" s="91"/>
      <c r="T574" s="92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T574" s="17" t="s">
        <v>146</v>
      </c>
      <c r="AU574" s="17" t="s">
        <v>144</v>
      </c>
    </row>
    <row r="575" s="2" customFormat="1">
      <c r="A575" s="38"/>
      <c r="B575" s="39"/>
      <c r="C575" s="40"/>
      <c r="D575" s="236" t="s">
        <v>148</v>
      </c>
      <c r="E575" s="40"/>
      <c r="F575" s="237" t="s">
        <v>843</v>
      </c>
      <c r="G575" s="40"/>
      <c r="H575" s="40"/>
      <c r="I575" s="233"/>
      <c r="J575" s="40"/>
      <c r="K575" s="40"/>
      <c r="L575" s="44"/>
      <c r="M575" s="234"/>
      <c r="N575" s="235"/>
      <c r="O575" s="91"/>
      <c r="P575" s="91"/>
      <c r="Q575" s="91"/>
      <c r="R575" s="91"/>
      <c r="S575" s="91"/>
      <c r="T575" s="92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T575" s="17" t="s">
        <v>148</v>
      </c>
      <c r="AU575" s="17" t="s">
        <v>144</v>
      </c>
    </row>
    <row r="576" s="13" customFormat="1">
      <c r="A576" s="13"/>
      <c r="B576" s="238"/>
      <c r="C576" s="239"/>
      <c r="D576" s="231" t="s">
        <v>150</v>
      </c>
      <c r="E576" s="240" t="s">
        <v>1</v>
      </c>
      <c r="F576" s="241" t="s">
        <v>844</v>
      </c>
      <c r="G576" s="239"/>
      <c r="H576" s="242">
        <v>80</v>
      </c>
      <c r="I576" s="243"/>
      <c r="J576" s="239"/>
      <c r="K576" s="239"/>
      <c r="L576" s="244"/>
      <c r="M576" s="245"/>
      <c r="N576" s="246"/>
      <c r="O576" s="246"/>
      <c r="P576" s="246"/>
      <c r="Q576" s="246"/>
      <c r="R576" s="246"/>
      <c r="S576" s="246"/>
      <c r="T576" s="247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48" t="s">
        <v>150</v>
      </c>
      <c r="AU576" s="248" t="s">
        <v>144</v>
      </c>
      <c r="AV576" s="13" t="s">
        <v>144</v>
      </c>
      <c r="AW576" s="13" t="s">
        <v>33</v>
      </c>
      <c r="AX576" s="13" t="s">
        <v>86</v>
      </c>
      <c r="AY576" s="248" t="s">
        <v>135</v>
      </c>
    </row>
    <row r="577" s="2" customFormat="1" ht="16.5" customHeight="1">
      <c r="A577" s="38"/>
      <c r="B577" s="39"/>
      <c r="C577" s="218" t="s">
        <v>845</v>
      </c>
      <c r="D577" s="218" t="s">
        <v>138</v>
      </c>
      <c r="E577" s="219" t="s">
        <v>846</v>
      </c>
      <c r="F577" s="220" t="s">
        <v>847</v>
      </c>
      <c r="G577" s="221" t="s">
        <v>477</v>
      </c>
      <c r="H577" s="222">
        <v>40</v>
      </c>
      <c r="I577" s="223"/>
      <c r="J577" s="224">
        <f>ROUND(I577*H577,2)</f>
        <v>0</v>
      </c>
      <c r="K577" s="220" t="s">
        <v>142</v>
      </c>
      <c r="L577" s="44"/>
      <c r="M577" s="225" t="s">
        <v>1</v>
      </c>
      <c r="N577" s="226" t="s">
        <v>44</v>
      </c>
      <c r="O577" s="91"/>
      <c r="P577" s="227">
        <f>O577*H577</f>
        <v>0</v>
      </c>
      <c r="Q577" s="227">
        <v>0</v>
      </c>
      <c r="R577" s="227">
        <f>Q577*H577</f>
        <v>0</v>
      </c>
      <c r="S577" s="227">
        <v>0.00038000000000000002</v>
      </c>
      <c r="T577" s="228">
        <f>S577*H577</f>
        <v>0.015200000000000002</v>
      </c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R577" s="229" t="s">
        <v>629</v>
      </c>
      <c r="AT577" s="229" t="s">
        <v>138</v>
      </c>
      <c r="AU577" s="229" t="s">
        <v>144</v>
      </c>
      <c r="AY577" s="17" t="s">
        <v>135</v>
      </c>
      <c r="BE577" s="230">
        <f>IF(N577="základní",J577,0)</f>
        <v>0</v>
      </c>
      <c r="BF577" s="230">
        <f>IF(N577="snížená",J577,0)</f>
        <v>0</v>
      </c>
      <c r="BG577" s="230">
        <f>IF(N577="zákl. přenesená",J577,0)</f>
        <v>0</v>
      </c>
      <c r="BH577" s="230">
        <f>IF(N577="sníž. přenesená",J577,0)</f>
        <v>0</v>
      </c>
      <c r="BI577" s="230">
        <f>IF(N577="nulová",J577,0)</f>
        <v>0</v>
      </c>
      <c r="BJ577" s="17" t="s">
        <v>144</v>
      </c>
      <c r="BK577" s="230">
        <f>ROUND(I577*H577,2)</f>
        <v>0</v>
      </c>
      <c r="BL577" s="17" t="s">
        <v>629</v>
      </c>
      <c r="BM577" s="229" t="s">
        <v>848</v>
      </c>
    </row>
    <row r="578" s="2" customFormat="1">
      <c r="A578" s="38"/>
      <c r="B578" s="39"/>
      <c r="C578" s="40"/>
      <c r="D578" s="231" t="s">
        <v>146</v>
      </c>
      <c r="E578" s="40"/>
      <c r="F578" s="232" t="s">
        <v>849</v>
      </c>
      <c r="G578" s="40"/>
      <c r="H578" s="40"/>
      <c r="I578" s="233"/>
      <c r="J578" s="40"/>
      <c r="K578" s="40"/>
      <c r="L578" s="44"/>
      <c r="M578" s="234"/>
      <c r="N578" s="235"/>
      <c r="O578" s="91"/>
      <c r="P578" s="91"/>
      <c r="Q578" s="91"/>
      <c r="R578" s="91"/>
      <c r="S578" s="91"/>
      <c r="T578" s="92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T578" s="17" t="s">
        <v>146</v>
      </c>
      <c r="AU578" s="17" t="s">
        <v>144</v>
      </c>
    </row>
    <row r="579" s="2" customFormat="1">
      <c r="A579" s="38"/>
      <c r="B579" s="39"/>
      <c r="C579" s="40"/>
      <c r="D579" s="236" t="s">
        <v>148</v>
      </c>
      <c r="E579" s="40"/>
      <c r="F579" s="237" t="s">
        <v>850</v>
      </c>
      <c r="G579" s="40"/>
      <c r="H579" s="40"/>
      <c r="I579" s="233"/>
      <c r="J579" s="40"/>
      <c r="K579" s="40"/>
      <c r="L579" s="44"/>
      <c r="M579" s="234"/>
      <c r="N579" s="235"/>
      <c r="O579" s="91"/>
      <c r="P579" s="91"/>
      <c r="Q579" s="91"/>
      <c r="R579" s="91"/>
      <c r="S579" s="91"/>
      <c r="T579" s="92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T579" s="17" t="s">
        <v>148</v>
      </c>
      <c r="AU579" s="17" t="s">
        <v>144</v>
      </c>
    </row>
    <row r="580" s="13" customFormat="1">
      <c r="A580" s="13"/>
      <c r="B580" s="238"/>
      <c r="C580" s="239"/>
      <c r="D580" s="231" t="s">
        <v>150</v>
      </c>
      <c r="E580" s="240" t="s">
        <v>1</v>
      </c>
      <c r="F580" s="241" t="s">
        <v>851</v>
      </c>
      <c r="G580" s="239"/>
      <c r="H580" s="242">
        <v>40</v>
      </c>
      <c r="I580" s="243"/>
      <c r="J580" s="239"/>
      <c r="K580" s="239"/>
      <c r="L580" s="244"/>
      <c r="M580" s="245"/>
      <c r="N580" s="246"/>
      <c r="O580" s="246"/>
      <c r="P580" s="246"/>
      <c r="Q580" s="246"/>
      <c r="R580" s="246"/>
      <c r="S580" s="246"/>
      <c r="T580" s="247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48" t="s">
        <v>150</v>
      </c>
      <c r="AU580" s="248" t="s">
        <v>144</v>
      </c>
      <c r="AV580" s="13" t="s">
        <v>144</v>
      </c>
      <c r="AW580" s="13" t="s">
        <v>33</v>
      </c>
      <c r="AX580" s="13" t="s">
        <v>86</v>
      </c>
      <c r="AY580" s="248" t="s">
        <v>135</v>
      </c>
    </row>
    <row r="581" s="2" customFormat="1" ht="24.15" customHeight="1">
      <c r="A581" s="38"/>
      <c r="B581" s="39"/>
      <c r="C581" s="218" t="s">
        <v>852</v>
      </c>
      <c r="D581" s="218" t="s">
        <v>138</v>
      </c>
      <c r="E581" s="219" t="s">
        <v>853</v>
      </c>
      <c r="F581" s="220" t="s">
        <v>854</v>
      </c>
      <c r="G581" s="221" t="s">
        <v>141</v>
      </c>
      <c r="H581" s="222">
        <v>5.4000000000000004</v>
      </c>
      <c r="I581" s="223"/>
      <c r="J581" s="224">
        <f>ROUND(I581*H581,2)</f>
        <v>0</v>
      </c>
      <c r="K581" s="220" t="s">
        <v>142</v>
      </c>
      <c r="L581" s="44"/>
      <c r="M581" s="225" t="s">
        <v>1</v>
      </c>
      <c r="N581" s="226" t="s">
        <v>44</v>
      </c>
      <c r="O581" s="91"/>
      <c r="P581" s="227">
        <f>O581*H581</f>
        <v>0</v>
      </c>
      <c r="Q581" s="227">
        <v>0</v>
      </c>
      <c r="R581" s="227">
        <f>Q581*H581</f>
        <v>0</v>
      </c>
      <c r="S581" s="227">
        <v>0</v>
      </c>
      <c r="T581" s="228">
        <f>S581*H581</f>
        <v>0</v>
      </c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R581" s="229" t="s">
        <v>629</v>
      </c>
      <c r="AT581" s="229" t="s">
        <v>138</v>
      </c>
      <c r="AU581" s="229" t="s">
        <v>144</v>
      </c>
      <c r="AY581" s="17" t="s">
        <v>135</v>
      </c>
      <c r="BE581" s="230">
        <f>IF(N581="základní",J581,0)</f>
        <v>0</v>
      </c>
      <c r="BF581" s="230">
        <f>IF(N581="snížená",J581,0)</f>
        <v>0</v>
      </c>
      <c r="BG581" s="230">
        <f>IF(N581="zákl. přenesená",J581,0)</f>
        <v>0</v>
      </c>
      <c r="BH581" s="230">
        <f>IF(N581="sníž. přenesená",J581,0)</f>
        <v>0</v>
      </c>
      <c r="BI581" s="230">
        <f>IF(N581="nulová",J581,0)</f>
        <v>0</v>
      </c>
      <c r="BJ581" s="17" t="s">
        <v>144</v>
      </c>
      <c r="BK581" s="230">
        <f>ROUND(I581*H581,2)</f>
        <v>0</v>
      </c>
      <c r="BL581" s="17" t="s">
        <v>629</v>
      </c>
      <c r="BM581" s="229" t="s">
        <v>855</v>
      </c>
    </row>
    <row r="582" s="2" customFormat="1">
      <c r="A582" s="38"/>
      <c r="B582" s="39"/>
      <c r="C582" s="40"/>
      <c r="D582" s="231" t="s">
        <v>146</v>
      </c>
      <c r="E582" s="40"/>
      <c r="F582" s="232" t="s">
        <v>856</v>
      </c>
      <c r="G582" s="40"/>
      <c r="H582" s="40"/>
      <c r="I582" s="233"/>
      <c r="J582" s="40"/>
      <c r="K582" s="40"/>
      <c r="L582" s="44"/>
      <c r="M582" s="234"/>
      <c r="N582" s="235"/>
      <c r="O582" s="91"/>
      <c r="P582" s="91"/>
      <c r="Q582" s="91"/>
      <c r="R582" s="91"/>
      <c r="S582" s="91"/>
      <c r="T582" s="92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T582" s="17" t="s">
        <v>146</v>
      </c>
      <c r="AU582" s="17" t="s">
        <v>144</v>
      </c>
    </row>
    <row r="583" s="2" customFormat="1">
      <c r="A583" s="38"/>
      <c r="B583" s="39"/>
      <c r="C583" s="40"/>
      <c r="D583" s="236" t="s">
        <v>148</v>
      </c>
      <c r="E583" s="40"/>
      <c r="F583" s="237" t="s">
        <v>857</v>
      </c>
      <c r="G583" s="40"/>
      <c r="H583" s="40"/>
      <c r="I583" s="233"/>
      <c r="J583" s="40"/>
      <c r="K583" s="40"/>
      <c r="L583" s="44"/>
      <c r="M583" s="234"/>
      <c r="N583" s="235"/>
      <c r="O583" s="91"/>
      <c r="P583" s="91"/>
      <c r="Q583" s="91"/>
      <c r="R583" s="91"/>
      <c r="S583" s="91"/>
      <c r="T583" s="92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T583" s="17" t="s">
        <v>148</v>
      </c>
      <c r="AU583" s="17" t="s">
        <v>144</v>
      </c>
    </row>
    <row r="584" s="13" customFormat="1">
      <c r="A584" s="13"/>
      <c r="B584" s="238"/>
      <c r="C584" s="239"/>
      <c r="D584" s="231" t="s">
        <v>150</v>
      </c>
      <c r="E584" s="240" t="s">
        <v>1</v>
      </c>
      <c r="F584" s="241" t="s">
        <v>858</v>
      </c>
      <c r="G584" s="239"/>
      <c r="H584" s="242">
        <v>5.4000000000000004</v>
      </c>
      <c r="I584" s="243"/>
      <c r="J584" s="239"/>
      <c r="K584" s="239"/>
      <c r="L584" s="244"/>
      <c r="M584" s="245"/>
      <c r="N584" s="246"/>
      <c r="O584" s="246"/>
      <c r="P584" s="246"/>
      <c r="Q584" s="246"/>
      <c r="R584" s="246"/>
      <c r="S584" s="246"/>
      <c r="T584" s="247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48" t="s">
        <v>150</v>
      </c>
      <c r="AU584" s="248" t="s">
        <v>144</v>
      </c>
      <c r="AV584" s="13" t="s">
        <v>144</v>
      </c>
      <c r="AW584" s="13" t="s">
        <v>33</v>
      </c>
      <c r="AX584" s="13" t="s">
        <v>86</v>
      </c>
      <c r="AY584" s="248" t="s">
        <v>135</v>
      </c>
    </row>
    <row r="585" s="2" customFormat="1" ht="16.5" customHeight="1">
      <c r="A585" s="38"/>
      <c r="B585" s="39"/>
      <c r="C585" s="260" t="s">
        <v>859</v>
      </c>
      <c r="D585" s="260" t="s">
        <v>220</v>
      </c>
      <c r="E585" s="261" t="s">
        <v>860</v>
      </c>
      <c r="F585" s="262" t="s">
        <v>861</v>
      </c>
      <c r="G585" s="263" t="s">
        <v>141</v>
      </c>
      <c r="H585" s="264">
        <v>5.4000000000000004</v>
      </c>
      <c r="I585" s="265"/>
      <c r="J585" s="266">
        <f>ROUND(I585*H585,2)</f>
        <v>0</v>
      </c>
      <c r="K585" s="262" t="s">
        <v>1</v>
      </c>
      <c r="L585" s="267"/>
      <c r="M585" s="268" t="s">
        <v>1</v>
      </c>
      <c r="N585" s="269" t="s">
        <v>44</v>
      </c>
      <c r="O585" s="91"/>
      <c r="P585" s="227">
        <f>O585*H585</f>
        <v>0</v>
      </c>
      <c r="Q585" s="227">
        <v>1</v>
      </c>
      <c r="R585" s="227">
        <f>Q585*H585</f>
        <v>5.4000000000000004</v>
      </c>
      <c r="S585" s="227">
        <v>0</v>
      </c>
      <c r="T585" s="228">
        <f>S585*H585</f>
        <v>0</v>
      </c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R585" s="229" t="s">
        <v>637</v>
      </c>
      <c r="AT585" s="229" t="s">
        <v>220</v>
      </c>
      <c r="AU585" s="229" t="s">
        <v>144</v>
      </c>
      <c r="AY585" s="17" t="s">
        <v>135</v>
      </c>
      <c r="BE585" s="230">
        <f>IF(N585="základní",J585,0)</f>
        <v>0</v>
      </c>
      <c r="BF585" s="230">
        <f>IF(N585="snížená",J585,0)</f>
        <v>0</v>
      </c>
      <c r="BG585" s="230">
        <f>IF(N585="zákl. přenesená",J585,0)</f>
        <v>0</v>
      </c>
      <c r="BH585" s="230">
        <f>IF(N585="sníž. přenesená",J585,0)</f>
        <v>0</v>
      </c>
      <c r="BI585" s="230">
        <f>IF(N585="nulová",J585,0)</f>
        <v>0</v>
      </c>
      <c r="BJ585" s="17" t="s">
        <v>144</v>
      </c>
      <c r="BK585" s="230">
        <f>ROUND(I585*H585,2)</f>
        <v>0</v>
      </c>
      <c r="BL585" s="17" t="s">
        <v>629</v>
      </c>
      <c r="BM585" s="229" t="s">
        <v>862</v>
      </c>
    </row>
    <row r="586" s="2" customFormat="1">
      <c r="A586" s="38"/>
      <c r="B586" s="39"/>
      <c r="C586" s="40"/>
      <c r="D586" s="231" t="s">
        <v>146</v>
      </c>
      <c r="E586" s="40"/>
      <c r="F586" s="232" t="s">
        <v>861</v>
      </c>
      <c r="G586" s="40"/>
      <c r="H586" s="40"/>
      <c r="I586" s="233"/>
      <c r="J586" s="40"/>
      <c r="K586" s="40"/>
      <c r="L586" s="44"/>
      <c r="M586" s="234"/>
      <c r="N586" s="235"/>
      <c r="O586" s="91"/>
      <c r="P586" s="91"/>
      <c r="Q586" s="91"/>
      <c r="R586" s="91"/>
      <c r="S586" s="91"/>
      <c r="T586" s="92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T586" s="17" t="s">
        <v>146</v>
      </c>
      <c r="AU586" s="17" t="s">
        <v>144</v>
      </c>
    </row>
    <row r="587" s="13" customFormat="1">
      <c r="A587" s="13"/>
      <c r="B587" s="238"/>
      <c r="C587" s="239"/>
      <c r="D587" s="231" t="s">
        <v>150</v>
      </c>
      <c r="E587" s="240" t="s">
        <v>1</v>
      </c>
      <c r="F587" s="241" t="s">
        <v>863</v>
      </c>
      <c r="G587" s="239"/>
      <c r="H587" s="242">
        <v>5.4000000000000004</v>
      </c>
      <c r="I587" s="243"/>
      <c r="J587" s="239"/>
      <c r="K587" s="239"/>
      <c r="L587" s="244"/>
      <c r="M587" s="245"/>
      <c r="N587" s="246"/>
      <c r="O587" s="246"/>
      <c r="P587" s="246"/>
      <c r="Q587" s="246"/>
      <c r="R587" s="246"/>
      <c r="S587" s="246"/>
      <c r="T587" s="247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48" t="s">
        <v>150</v>
      </c>
      <c r="AU587" s="248" t="s">
        <v>144</v>
      </c>
      <c r="AV587" s="13" t="s">
        <v>144</v>
      </c>
      <c r="AW587" s="13" t="s">
        <v>33</v>
      </c>
      <c r="AX587" s="13" t="s">
        <v>86</v>
      </c>
      <c r="AY587" s="248" t="s">
        <v>135</v>
      </c>
    </row>
    <row r="588" s="2" customFormat="1" ht="16.5" customHeight="1">
      <c r="A588" s="38"/>
      <c r="B588" s="39"/>
      <c r="C588" s="218" t="s">
        <v>864</v>
      </c>
      <c r="D588" s="218" t="s">
        <v>138</v>
      </c>
      <c r="E588" s="219" t="s">
        <v>865</v>
      </c>
      <c r="F588" s="220" t="s">
        <v>866</v>
      </c>
      <c r="G588" s="221" t="s">
        <v>286</v>
      </c>
      <c r="H588" s="222">
        <v>80</v>
      </c>
      <c r="I588" s="223"/>
      <c r="J588" s="224">
        <f>ROUND(I588*H588,2)</f>
        <v>0</v>
      </c>
      <c r="K588" s="220" t="s">
        <v>142</v>
      </c>
      <c r="L588" s="44"/>
      <c r="M588" s="225" t="s">
        <v>1</v>
      </c>
      <c r="N588" s="226" t="s">
        <v>44</v>
      </c>
      <c r="O588" s="91"/>
      <c r="P588" s="227">
        <f>O588*H588</f>
        <v>0</v>
      </c>
      <c r="Q588" s="227">
        <v>0</v>
      </c>
      <c r="R588" s="227">
        <f>Q588*H588</f>
        <v>0</v>
      </c>
      <c r="S588" s="227">
        <v>0</v>
      </c>
      <c r="T588" s="228">
        <f>S588*H588</f>
        <v>0</v>
      </c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R588" s="229" t="s">
        <v>629</v>
      </c>
      <c r="AT588" s="229" t="s">
        <v>138</v>
      </c>
      <c r="AU588" s="229" t="s">
        <v>144</v>
      </c>
      <c r="AY588" s="17" t="s">
        <v>135</v>
      </c>
      <c r="BE588" s="230">
        <f>IF(N588="základní",J588,0)</f>
        <v>0</v>
      </c>
      <c r="BF588" s="230">
        <f>IF(N588="snížená",J588,0)</f>
        <v>0</v>
      </c>
      <c r="BG588" s="230">
        <f>IF(N588="zákl. přenesená",J588,0)</f>
        <v>0</v>
      </c>
      <c r="BH588" s="230">
        <f>IF(N588="sníž. přenesená",J588,0)</f>
        <v>0</v>
      </c>
      <c r="BI588" s="230">
        <f>IF(N588="nulová",J588,0)</f>
        <v>0</v>
      </c>
      <c r="BJ588" s="17" t="s">
        <v>144</v>
      </c>
      <c r="BK588" s="230">
        <f>ROUND(I588*H588,2)</f>
        <v>0</v>
      </c>
      <c r="BL588" s="17" t="s">
        <v>629</v>
      </c>
      <c r="BM588" s="229" t="s">
        <v>867</v>
      </c>
    </row>
    <row r="589" s="2" customFormat="1">
      <c r="A589" s="38"/>
      <c r="B589" s="39"/>
      <c r="C589" s="40"/>
      <c r="D589" s="231" t="s">
        <v>146</v>
      </c>
      <c r="E589" s="40"/>
      <c r="F589" s="232" t="s">
        <v>868</v>
      </c>
      <c r="G589" s="40"/>
      <c r="H589" s="40"/>
      <c r="I589" s="233"/>
      <c r="J589" s="40"/>
      <c r="K589" s="40"/>
      <c r="L589" s="44"/>
      <c r="M589" s="234"/>
      <c r="N589" s="235"/>
      <c r="O589" s="91"/>
      <c r="P589" s="91"/>
      <c r="Q589" s="91"/>
      <c r="R589" s="91"/>
      <c r="S589" s="91"/>
      <c r="T589" s="92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T589" s="17" t="s">
        <v>146</v>
      </c>
      <c r="AU589" s="17" t="s">
        <v>144</v>
      </c>
    </row>
    <row r="590" s="2" customFormat="1">
      <c r="A590" s="38"/>
      <c r="B590" s="39"/>
      <c r="C590" s="40"/>
      <c r="D590" s="236" t="s">
        <v>148</v>
      </c>
      <c r="E590" s="40"/>
      <c r="F590" s="237" t="s">
        <v>869</v>
      </c>
      <c r="G590" s="40"/>
      <c r="H590" s="40"/>
      <c r="I590" s="233"/>
      <c r="J590" s="40"/>
      <c r="K590" s="40"/>
      <c r="L590" s="44"/>
      <c r="M590" s="234"/>
      <c r="N590" s="235"/>
      <c r="O590" s="91"/>
      <c r="P590" s="91"/>
      <c r="Q590" s="91"/>
      <c r="R590" s="91"/>
      <c r="S590" s="91"/>
      <c r="T590" s="92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T590" s="17" t="s">
        <v>148</v>
      </c>
      <c r="AU590" s="17" t="s">
        <v>144</v>
      </c>
    </row>
    <row r="591" s="13" customFormat="1">
      <c r="A591" s="13"/>
      <c r="B591" s="238"/>
      <c r="C591" s="239"/>
      <c r="D591" s="231" t="s">
        <v>150</v>
      </c>
      <c r="E591" s="240" t="s">
        <v>1</v>
      </c>
      <c r="F591" s="241" t="s">
        <v>870</v>
      </c>
      <c r="G591" s="239"/>
      <c r="H591" s="242">
        <v>80</v>
      </c>
      <c r="I591" s="243"/>
      <c r="J591" s="239"/>
      <c r="K591" s="239"/>
      <c r="L591" s="244"/>
      <c r="M591" s="245"/>
      <c r="N591" s="246"/>
      <c r="O591" s="246"/>
      <c r="P591" s="246"/>
      <c r="Q591" s="246"/>
      <c r="R591" s="246"/>
      <c r="S591" s="246"/>
      <c r="T591" s="247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8" t="s">
        <v>150</v>
      </c>
      <c r="AU591" s="248" t="s">
        <v>144</v>
      </c>
      <c r="AV591" s="13" t="s">
        <v>144</v>
      </c>
      <c r="AW591" s="13" t="s">
        <v>33</v>
      </c>
      <c r="AX591" s="13" t="s">
        <v>86</v>
      </c>
      <c r="AY591" s="248" t="s">
        <v>135</v>
      </c>
    </row>
    <row r="592" s="2" customFormat="1" ht="24.15" customHeight="1">
      <c r="A592" s="38"/>
      <c r="B592" s="39"/>
      <c r="C592" s="218" t="s">
        <v>871</v>
      </c>
      <c r="D592" s="218" t="s">
        <v>138</v>
      </c>
      <c r="E592" s="219" t="s">
        <v>872</v>
      </c>
      <c r="F592" s="220" t="s">
        <v>873</v>
      </c>
      <c r="G592" s="221" t="s">
        <v>590</v>
      </c>
      <c r="H592" s="222">
        <v>5.415</v>
      </c>
      <c r="I592" s="223"/>
      <c r="J592" s="224">
        <f>ROUND(I592*H592,2)</f>
        <v>0</v>
      </c>
      <c r="K592" s="220" t="s">
        <v>142</v>
      </c>
      <c r="L592" s="44"/>
      <c r="M592" s="225" t="s">
        <v>1</v>
      </c>
      <c r="N592" s="226" t="s">
        <v>44</v>
      </c>
      <c r="O592" s="91"/>
      <c r="P592" s="227">
        <f>O592*H592</f>
        <v>0</v>
      </c>
      <c r="Q592" s="227">
        <v>0</v>
      </c>
      <c r="R592" s="227">
        <f>Q592*H592</f>
        <v>0</v>
      </c>
      <c r="S592" s="227">
        <v>0</v>
      </c>
      <c r="T592" s="228">
        <f>S592*H592</f>
        <v>0</v>
      </c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R592" s="229" t="s">
        <v>143</v>
      </c>
      <c r="AT592" s="229" t="s">
        <v>138</v>
      </c>
      <c r="AU592" s="229" t="s">
        <v>144</v>
      </c>
      <c r="AY592" s="17" t="s">
        <v>135</v>
      </c>
      <c r="BE592" s="230">
        <f>IF(N592="základní",J592,0)</f>
        <v>0</v>
      </c>
      <c r="BF592" s="230">
        <f>IF(N592="snížená",J592,0)</f>
        <v>0</v>
      </c>
      <c r="BG592" s="230">
        <f>IF(N592="zákl. přenesená",J592,0)</f>
        <v>0</v>
      </c>
      <c r="BH592" s="230">
        <f>IF(N592="sníž. přenesená",J592,0)</f>
        <v>0</v>
      </c>
      <c r="BI592" s="230">
        <f>IF(N592="nulová",J592,0)</f>
        <v>0</v>
      </c>
      <c r="BJ592" s="17" t="s">
        <v>144</v>
      </c>
      <c r="BK592" s="230">
        <f>ROUND(I592*H592,2)</f>
        <v>0</v>
      </c>
      <c r="BL592" s="17" t="s">
        <v>143</v>
      </c>
      <c r="BM592" s="229" t="s">
        <v>874</v>
      </c>
    </row>
    <row r="593" s="2" customFormat="1">
      <c r="A593" s="38"/>
      <c r="B593" s="39"/>
      <c r="C593" s="40"/>
      <c r="D593" s="231" t="s">
        <v>146</v>
      </c>
      <c r="E593" s="40"/>
      <c r="F593" s="232" t="s">
        <v>875</v>
      </c>
      <c r="G593" s="40"/>
      <c r="H593" s="40"/>
      <c r="I593" s="233"/>
      <c r="J593" s="40"/>
      <c r="K593" s="40"/>
      <c r="L593" s="44"/>
      <c r="M593" s="234"/>
      <c r="N593" s="235"/>
      <c r="O593" s="91"/>
      <c r="P593" s="91"/>
      <c r="Q593" s="91"/>
      <c r="R593" s="91"/>
      <c r="S593" s="91"/>
      <c r="T593" s="92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T593" s="17" t="s">
        <v>146</v>
      </c>
      <c r="AU593" s="17" t="s">
        <v>144</v>
      </c>
    </row>
    <row r="594" s="2" customFormat="1">
      <c r="A594" s="38"/>
      <c r="B594" s="39"/>
      <c r="C594" s="40"/>
      <c r="D594" s="236" t="s">
        <v>148</v>
      </c>
      <c r="E594" s="40"/>
      <c r="F594" s="237" t="s">
        <v>876</v>
      </c>
      <c r="G594" s="40"/>
      <c r="H594" s="40"/>
      <c r="I594" s="233"/>
      <c r="J594" s="40"/>
      <c r="K594" s="40"/>
      <c r="L594" s="44"/>
      <c r="M594" s="234"/>
      <c r="N594" s="235"/>
      <c r="O594" s="91"/>
      <c r="P594" s="91"/>
      <c r="Q594" s="91"/>
      <c r="R594" s="91"/>
      <c r="S594" s="91"/>
      <c r="T594" s="92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T594" s="17" t="s">
        <v>148</v>
      </c>
      <c r="AU594" s="17" t="s">
        <v>144</v>
      </c>
    </row>
    <row r="595" s="2" customFormat="1" ht="24.15" customHeight="1">
      <c r="A595" s="38"/>
      <c r="B595" s="39"/>
      <c r="C595" s="218" t="s">
        <v>877</v>
      </c>
      <c r="D595" s="218" t="s">
        <v>138</v>
      </c>
      <c r="E595" s="219" t="s">
        <v>878</v>
      </c>
      <c r="F595" s="220" t="s">
        <v>879</v>
      </c>
      <c r="G595" s="221" t="s">
        <v>286</v>
      </c>
      <c r="H595" s="222">
        <v>165</v>
      </c>
      <c r="I595" s="223"/>
      <c r="J595" s="224">
        <f>ROUND(I595*H595,2)</f>
        <v>0</v>
      </c>
      <c r="K595" s="220" t="s">
        <v>1</v>
      </c>
      <c r="L595" s="44"/>
      <c r="M595" s="225" t="s">
        <v>1</v>
      </c>
      <c r="N595" s="226" t="s">
        <v>44</v>
      </c>
      <c r="O595" s="91"/>
      <c r="P595" s="227">
        <f>O595*H595</f>
        <v>0</v>
      </c>
      <c r="Q595" s="227">
        <v>6.9999999999999994E-05</v>
      </c>
      <c r="R595" s="227">
        <f>Q595*H595</f>
        <v>0.01155</v>
      </c>
      <c r="S595" s="227">
        <v>0</v>
      </c>
      <c r="T595" s="228">
        <f>S595*H595</f>
        <v>0</v>
      </c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R595" s="229" t="s">
        <v>629</v>
      </c>
      <c r="AT595" s="229" t="s">
        <v>138</v>
      </c>
      <c r="AU595" s="229" t="s">
        <v>144</v>
      </c>
      <c r="AY595" s="17" t="s">
        <v>135</v>
      </c>
      <c r="BE595" s="230">
        <f>IF(N595="základní",J595,0)</f>
        <v>0</v>
      </c>
      <c r="BF595" s="230">
        <f>IF(N595="snížená",J595,0)</f>
        <v>0</v>
      </c>
      <c r="BG595" s="230">
        <f>IF(N595="zákl. přenesená",J595,0)</f>
        <v>0</v>
      </c>
      <c r="BH595" s="230">
        <f>IF(N595="sníž. přenesená",J595,0)</f>
        <v>0</v>
      </c>
      <c r="BI595" s="230">
        <f>IF(N595="nulová",J595,0)</f>
        <v>0</v>
      </c>
      <c r="BJ595" s="17" t="s">
        <v>144</v>
      </c>
      <c r="BK595" s="230">
        <f>ROUND(I595*H595,2)</f>
        <v>0</v>
      </c>
      <c r="BL595" s="17" t="s">
        <v>629</v>
      </c>
      <c r="BM595" s="229" t="s">
        <v>880</v>
      </c>
    </row>
    <row r="596" s="2" customFormat="1">
      <c r="A596" s="38"/>
      <c r="B596" s="39"/>
      <c r="C596" s="40"/>
      <c r="D596" s="231" t="s">
        <v>146</v>
      </c>
      <c r="E596" s="40"/>
      <c r="F596" s="232" t="s">
        <v>879</v>
      </c>
      <c r="G596" s="40"/>
      <c r="H596" s="40"/>
      <c r="I596" s="233"/>
      <c r="J596" s="40"/>
      <c r="K596" s="40"/>
      <c r="L596" s="44"/>
      <c r="M596" s="234"/>
      <c r="N596" s="235"/>
      <c r="O596" s="91"/>
      <c r="P596" s="91"/>
      <c r="Q596" s="91"/>
      <c r="R596" s="91"/>
      <c r="S596" s="91"/>
      <c r="T596" s="92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T596" s="17" t="s">
        <v>146</v>
      </c>
      <c r="AU596" s="17" t="s">
        <v>144</v>
      </c>
    </row>
    <row r="597" s="13" customFormat="1">
      <c r="A597" s="13"/>
      <c r="B597" s="238"/>
      <c r="C597" s="239"/>
      <c r="D597" s="231" t="s">
        <v>150</v>
      </c>
      <c r="E597" s="240" t="s">
        <v>1</v>
      </c>
      <c r="F597" s="241" t="s">
        <v>881</v>
      </c>
      <c r="G597" s="239"/>
      <c r="H597" s="242">
        <v>165</v>
      </c>
      <c r="I597" s="243"/>
      <c r="J597" s="239"/>
      <c r="K597" s="239"/>
      <c r="L597" s="244"/>
      <c r="M597" s="245"/>
      <c r="N597" s="246"/>
      <c r="O597" s="246"/>
      <c r="P597" s="246"/>
      <c r="Q597" s="246"/>
      <c r="R597" s="246"/>
      <c r="S597" s="246"/>
      <c r="T597" s="247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48" t="s">
        <v>150</v>
      </c>
      <c r="AU597" s="248" t="s">
        <v>144</v>
      </c>
      <c r="AV597" s="13" t="s">
        <v>144</v>
      </c>
      <c r="AW597" s="13" t="s">
        <v>33</v>
      </c>
      <c r="AX597" s="13" t="s">
        <v>86</v>
      </c>
      <c r="AY597" s="248" t="s">
        <v>135</v>
      </c>
    </row>
    <row r="598" s="12" customFormat="1" ht="22.8" customHeight="1">
      <c r="A598" s="12"/>
      <c r="B598" s="202"/>
      <c r="C598" s="203"/>
      <c r="D598" s="204" t="s">
        <v>77</v>
      </c>
      <c r="E598" s="216" t="s">
        <v>882</v>
      </c>
      <c r="F598" s="216" t="s">
        <v>883</v>
      </c>
      <c r="G598" s="203"/>
      <c r="H598" s="203"/>
      <c r="I598" s="206"/>
      <c r="J598" s="217">
        <f>BK598</f>
        <v>0</v>
      </c>
      <c r="K598" s="203"/>
      <c r="L598" s="208"/>
      <c r="M598" s="209"/>
      <c r="N598" s="210"/>
      <c r="O598" s="210"/>
      <c r="P598" s="211">
        <f>SUM(P599:P623)</f>
        <v>0</v>
      </c>
      <c r="Q598" s="210"/>
      <c r="R598" s="211">
        <f>SUM(R599:R623)</f>
        <v>0.49499099999999996</v>
      </c>
      <c r="S598" s="210"/>
      <c r="T598" s="212">
        <f>SUM(T599:T623)</f>
        <v>2.3803680000000003</v>
      </c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R598" s="213" t="s">
        <v>144</v>
      </c>
      <c r="AT598" s="214" t="s">
        <v>77</v>
      </c>
      <c r="AU598" s="214" t="s">
        <v>86</v>
      </c>
      <c r="AY598" s="213" t="s">
        <v>135</v>
      </c>
      <c r="BK598" s="215">
        <f>SUM(BK599:BK623)</f>
        <v>0</v>
      </c>
    </row>
    <row r="599" s="2" customFormat="1" ht="16.5" customHeight="1">
      <c r="A599" s="38"/>
      <c r="B599" s="39"/>
      <c r="C599" s="218" t="s">
        <v>223</v>
      </c>
      <c r="D599" s="218" t="s">
        <v>138</v>
      </c>
      <c r="E599" s="219" t="s">
        <v>884</v>
      </c>
      <c r="F599" s="220" t="s">
        <v>885</v>
      </c>
      <c r="G599" s="221" t="s">
        <v>141</v>
      </c>
      <c r="H599" s="222">
        <v>134.24000000000001</v>
      </c>
      <c r="I599" s="223"/>
      <c r="J599" s="224">
        <f>ROUND(I599*H599,2)</f>
        <v>0</v>
      </c>
      <c r="K599" s="220" t="s">
        <v>142</v>
      </c>
      <c r="L599" s="44"/>
      <c r="M599" s="225" t="s">
        <v>1</v>
      </c>
      <c r="N599" s="226" t="s">
        <v>44</v>
      </c>
      <c r="O599" s="91"/>
      <c r="P599" s="227">
        <f>O599*H599</f>
        <v>0</v>
      </c>
      <c r="Q599" s="227">
        <v>0</v>
      </c>
      <c r="R599" s="227">
        <f>Q599*H599</f>
        <v>0</v>
      </c>
      <c r="S599" s="227">
        <v>0.01695</v>
      </c>
      <c r="T599" s="228">
        <f>S599*H599</f>
        <v>2.2753680000000003</v>
      </c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R599" s="229" t="s">
        <v>629</v>
      </c>
      <c r="AT599" s="229" t="s">
        <v>138</v>
      </c>
      <c r="AU599" s="229" t="s">
        <v>144</v>
      </c>
      <c r="AY599" s="17" t="s">
        <v>135</v>
      </c>
      <c r="BE599" s="230">
        <f>IF(N599="základní",J599,0)</f>
        <v>0</v>
      </c>
      <c r="BF599" s="230">
        <f>IF(N599="snížená",J599,0)</f>
        <v>0</v>
      </c>
      <c r="BG599" s="230">
        <f>IF(N599="zákl. přenesená",J599,0)</f>
        <v>0</v>
      </c>
      <c r="BH599" s="230">
        <f>IF(N599="sníž. přenesená",J599,0)</f>
        <v>0</v>
      </c>
      <c r="BI599" s="230">
        <f>IF(N599="nulová",J599,0)</f>
        <v>0</v>
      </c>
      <c r="BJ599" s="17" t="s">
        <v>144</v>
      </c>
      <c r="BK599" s="230">
        <f>ROUND(I599*H599,2)</f>
        <v>0</v>
      </c>
      <c r="BL599" s="17" t="s">
        <v>629</v>
      </c>
      <c r="BM599" s="229" t="s">
        <v>886</v>
      </c>
    </row>
    <row r="600" s="2" customFormat="1">
      <c r="A600" s="38"/>
      <c r="B600" s="39"/>
      <c r="C600" s="40"/>
      <c r="D600" s="231" t="s">
        <v>146</v>
      </c>
      <c r="E600" s="40"/>
      <c r="F600" s="232" t="s">
        <v>887</v>
      </c>
      <c r="G600" s="40"/>
      <c r="H600" s="40"/>
      <c r="I600" s="233"/>
      <c r="J600" s="40"/>
      <c r="K600" s="40"/>
      <c r="L600" s="44"/>
      <c r="M600" s="234"/>
      <c r="N600" s="235"/>
      <c r="O600" s="91"/>
      <c r="P600" s="91"/>
      <c r="Q600" s="91"/>
      <c r="R600" s="91"/>
      <c r="S600" s="91"/>
      <c r="T600" s="92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T600" s="17" t="s">
        <v>146</v>
      </c>
      <c r="AU600" s="17" t="s">
        <v>144</v>
      </c>
    </row>
    <row r="601" s="2" customFormat="1">
      <c r="A601" s="38"/>
      <c r="B601" s="39"/>
      <c r="C601" s="40"/>
      <c r="D601" s="236" t="s">
        <v>148</v>
      </c>
      <c r="E601" s="40"/>
      <c r="F601" s="237" t="s">
        <v>888</v>
      </c>
      <c r="G601" s="40"/>
      <c r="H601" s="40"/>
      <c r="I601" s="233"/>
      <c r="J601" s="40"/>
      <c r="K601" s="40"/>
      <c r="L601" s="44"/>
      <c r="M601" s="234"/>
      <c r="N601" s="235"/>
      <c r="O601" s="91"/>
      <c r="P601" s="91"/>
      <c r="Q601" s="91"/>
      <c r="R601" s="91"/>
      <c r="S601" s="91"/>
      <c r="T601" s="92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T601" s="17" t="s">
        <v>148</v>
      </c>
      <c r="AU601" s="17" t="s">
        <v>144</v>
      </c>
    </row>
    <row r="602" s="13" customFormat="1">
      <c r="A602" s="13"/>
      <c r="B602" s="238"/>
      <c r="C602" s="239"/>
      <c r="D602" s="231" t="s">
        <v>150</v>
      </c>
      <c r="E602" s="240" t="s">
        <v>1</v>
      </c>
      <c r="F602" s="241" t="s">
        <v>889</v>
      </c>
      <c r="G602" s="239"/>
      <c r="H602" s="242">
        <v>40.5</v>
      </c>
      <c r="I602" s="243"/>
      <c r="J602" s="239"/>
      <c r="K602" s="239"/>
      <c r="L602" s="244"/>
      <c r="M602" s="245"/>
      <c r="N602" s="246"/>
      <c r="O602" s="246"/>
      <c r="P602" s="246"/>
      <c r="Q602" s="246"/>
      <c r="R602" s="246"/>
      <c r="S602" s="246"/>
      <c r="T602" s="247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48" t="s">
        <v>150</v>
      </c>
      <c r="AU602" s="248" t="s">
        <v>144</v>
      </c>
      <c r="AV602" s="13" t="s">
        <v>144</v>
      </c>
      <c r="AW602" s="13" t="s">
        <v>33</v>
      </c>
      <c r="AX602" s="13" t="s">
        <v>78</v>
      </c>
      <c r="AY602" s="248" t="s">
        <v>135</v>
      </c>
    </row>
    <row r="603" s="13" customFormat="1">
      <c r="A603" s="13"/>
      <c r="B603" s="238"/>
      <c r="C603" s="239"/>
      <c r="D603" s="231" t="s">
        <v>150</v>
      </c>
      <c r="E603" s="240" t="s">
        <v>1</v>
      </c>
      <c r="F603" s="241" t="s">
        <v>890</v>
      </c>
      <c r="G603" s="239"/>
      <c r="H603" s="242">
        <v>39</v>
      </c>
      <c r="I603" s="243"/>
      <c r="J603" s="239"/>
      <c r="K603" s="239"/>
      <c r="L603" s="244"/>
      <c r="M603" s="245"/>
      <c r="N603" s="246"/>
      <c r="O603" s="246"/>
      <c r="P603" s="246"/>
      <c r="Q603" s="246"/>
      <c r="R603" s="246"/>
      <c r="S603" s="246"/>
      <c r="T603" s="247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248" t="s">
        <v>150</v>
      </c>
      <c r="AU603" s="248" t="s">
        <v>144</v>
      </c>
      <c r="AV603" s="13" t="s">
        <v>144</v>
      </c>
      <c r="AW603" s="13" t="s">
        <v>33</v>
      </c>
      <c r="AX603" s="13" t="s">
        <v>78</v>
      </c>
      <c r="AY603" s="248" t="s">
        <v>135</v>
      </c>
    </row>
    <row r="604" s="13" customFormat="1">
      <c r="A604" s="13"/>
      <c r="B604" s="238"/>
      <c r="C604" s="239"/>
      <c r="D604" s="231" t="s">
        <v>150</v>
      </c>
      <c r="E604" s="240" t="s">
        <v>1</v>
      </c>
      <c r="F604" s="241" t="s">
        <v>891</v>
      </c>
      <c r="G604" s="239"/>
      <c r="H604" s="242">
        <v>54.740000000000002</v>
      </c>
      <c r="I604" s="243"/>
      <c r="J604" s="239"/>
      <c r="K604" s="239"/>
      <c r="L604" s="244"/>
      <c r="M604" s="245"/>
      <c r="N604" s="246"/>
      <c r="O604" s="246"/>
      <c r="P604" s="246"/>
      <c r="Q604" s="246"/>
      <c r="R604" s="246"/>
      <c r="S604" s="246"/>
      <c r="T604" s="247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T604" s="248" t="s">
        <v>150</v>
      </c>
      <c r="AU604" s="248" t="s">
        <v>144</v>
      </c>
      <c r="AV604" s="13" t="s">
        <v>144</v>
      </c>
      <c r="AW604" s="13" t="s">
        <v>33</v>
      </c>
      <c r="AX604" s="13" t="s">
        <v>78</v>
      </c>
      <c r="AY604" s="248" t="s">
        <v>135</v>
      </c>
    </row>
    <row r="605" s="15" customFormat="1">
      <c r="A605" s="15"/>
      <c r="B605" s="270"/>
      <c r="C605" s="271"/>
      <c r="D605" s="231" t="s">
        <v>150</v>
      </c>
      <c r="E605" s="272" t="s">
        <v>1</v>
      </c>
      <c r="F605" s="273" t="s">
        <v>892</v>
      </c>
      <c r="G605" s="271"/>
      <c r="H605" s="272" t="s">
        <v>1</v>
      </c>
      <c r="I605" s="274"/>
      <c r="J605" s="271"/>
      <c r="K605" s="271"/>
      <c r="L605" s="275"/>
      <c r="M605" s="276"/>
      <c r="N605" s="277"/>
      <c r="O605" s="277"/>
      <c r="P605" s="277"/>
      <c r="Q605" s="277"/>
      <c r="R605" s="277"/>
      <c r="S605" s="277"/>
      <c r="T605" s="278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T605" s="279" t="s">
        <v>150</v>
      </c>
      <c r="AU605" s="279" t="s">
        <v>144</v>
      </c>
      <c r="AV605" s="15" t="s">
        <v>86</v>
      </c>
      <c r="AW605" s="15" t="s">
        <v>33</v>
      </c>
      <c r="AX605" s="15" t="s">
        <v>78</v>
      </c>
      <c r="AY605" s="279" t="s">
        <v>135</v>
      </c>
    </row>
    <row r="606" s="14" customFormat="1">
      <c r="A606" s="14"/>
      <c r="B606" s="249"/>
      <c r="C606" s="250"/>
      <c r="D606" s="231" t="s">
        <v>150</v>
      </c>
      <c r="E606" s="251" t="s">
        <v>1</v>
      </c>
      <c r="F606" s="252" t="s">
        <v>154</v>
      </c>
      <c r="G606" s="250"/>
      <c r="H606" s="253">
        <v>134.24000000000001</v>
      </c>
      <c r="I606" s="254"/>
      <c r="J606" s="250"/>
      <c r="K606" s="250"/>
      <c r="L606" s="255"/>
      <c r="M606" s="256"/>
      <c r="N606" s="257"/>
      <c r="O606" s="257"/>
      <c r="P606" s="257"/>
      <c r="Q606" s="257"/>
      <c r="R606" s="257"/>
      <c r="S606" s="257"/>
      <c r="T606" s="258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59" t="s">
        <v>150</v>
      </c>
      <c r="AU606" s="259" t="s">
        <v>144</v>
      </c>
      <c r="AV606" s="14" t="s">
        <v>143</v>
      </c>
      <c r="AW606" s="14" t="s">
        <v>33</v>
      </c>
      <c r="AX606" s="14" t="s">
        <v>86</v>
      </c>
      <c r="AY606" s="259" t="s">
        <v>135</v>
      </c>
    </row>
    <row r="607" s="2" customFormat="1" ht="24.15" customHeight="1">
      <c r="A607" s="38"/>
      <c r="B607" s="39"/>
      <c r="C607" s="218" t="s">
        <v>893</v>
      </c>
      <c r="D607" s="218" t="s">
        <v>138</v>
      </c>
      <c r="E607" s="219" t="s">
        <v>894</v>
      </c>
      <c r="F607" s="220" t="s">
        <v>895</v>
      </c>
      <c r="G607" s="221" t="s">
        <v>477</v>
      </c>
      <c r="H607" s="222">
        <v>6</v>
      </c>
      <c r="I607" s="223"/>
      <c r="J607" s="224">
        <f>ROUND(I607*H607,2)</f>
        <v>0</v>
      </c>
      <c r="K607" s="220" t="s">
        <v>142</v>
      </c>
      <c r="L607" s="44"/>
      <c r="M607" s="225" t="s">
        <v>1</v>
      </c>
      <c r="N607" s="226" t="s">
        <v>44</v>
      </c>
      <c r="O607" s="91"/>
      <c r="P607" s="227">
        <f>O607*H607</f>
        <v>0</v>
      </c>
      <c r="Q607" s="227">
        <v>0</v>
      </c>
      <c r="R607" s="227">
        <f>Q607*H607</f>
        <v>0</v>
      </c>
      <c r="S607" s="227">
        <v>0</v>
      </c>
      <c r="T607" s="228">
        <f>S607*H607</f>
        <v>0</v>
      </c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R607" s="229" t="s">
        <v>629</v>
      </c>
      <c r="AT607" s="229" t="s">
        <v>138</v>
      </c>
      <c r="AU607" s="229" t="s">
        <v>144</v>
      </c>
      <c r="AY607" s="17" t="s">
        <v>135</v>
      </c>
      <c r="BE607" s="230">
        <f>IF(N607="základní",J607,0)</f>
        <v>0</v>
      </c>
      <c r="BF607" s="230">
        <f>IF(N607="snížená",J607,0)</f>
        <v>0</v>
      </c>
      <c r="BG607" s="230">
        <f>IF(N607="zákl. přenesená",J607,0)</f>
        <v>0</v>
      </c>
      <c r="BH607" s="230">
        <f>IF(N607="sníž. přenesená",J607,0)</f>
        <v>0</v>
      </c>
      <c r="BI607" s="230">
        <f>IF(N607="nulová",J607,0)</f>
        <v>0</v>
      </c>
      <c r="BJ607" s="17" t="s">
        <v>144</v>
      </c>
      <c r="BK607" s="230">
        <f>ROUND(I607*H607,2)</f>
        <v>0</v>
      </c>
      <c r="BL607" s="17" t="s">
        <v>629</v>
      </c>
      <c r="BM607" s="229" t="s">
        <v>896</v>
      </c>
    </row>
    <row r="608" s="2" customFormat="1">
      <c r="A608" s="38"/>
      <c r="B608" s="39"/>
      <c r="C608" s="40"/>
      <c r="D608" s="231" t="s">
        <v>146</v>
      </c>
      <c r="E608" s="40"/>
      <c r="F608" s="232" t="s">
        <v>897</v>
      </c>
      <c r="G608" s="40"/>
      <c r="H608" s="40"/>
      <c r="I608" s="233"/>
      <c r="J608" s="40"/>
      <c r="K608" s="40"/>
      <c r="L608" s="44"/>
      <c r="M608" s="234"/>
      <c r="N608" s="235"/>
      <c r="O608" s="91"/>
      <c r="P608" s="91"/>
      <c r="Q608" s="91"/>
      <c r="R608" s="91"/>
      <c r="S608" s="91"/>
      <c r="T608" s="92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T608" s="17" t="s">
        <v>146</v>
      </c>
      <c r="AU608" s="17" t="s">
        <v>144</v>
      </c>
    </row>
    <row r="609" s="2" customFormat="1">
      <c r="A609" s="38"/>
      <c r="B609" s="39"/>
      <c r="C609" s="40"/>
      <c r="D609" s="236" t="s">
        <v>148</v>
      </c>
      <c r="E609" s="40"/>
      <c r="F609" s="237" t="s">
        <v>898</v>
      </c>
      <c r="G609" s="40"/>
      <c r="H609" s="40"/>
      <c r="I609" s="233"/>
      <c r="J609" s="40"/>
      <c r="K609" s="40"/>
      <c r="L609" s="44"/>
      <c r="M609" s="234"/>
      <c r="N609" s="235"/>
      <c r="O609" s="91"/>
      <c r="P609" s="91"/>
      <c r="Q609" s="91"/>
      <c r="R609" s="91"/>
      <c r="S609" s="91"/>
      <c r="T609" s="92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T609" s="17" t="s">
        <v>148</v>
      </c>
      <c r="AU609" s="17" t="s">
        <v>144</v>
      </c>
    </row>
    <row r="610" s="13" customFormat="1">
      <c r="A610" s="13"/>
      <c r="B610" s="238"/>
      <c r="C610" s="239"/>
      <c r="D610" s="231" t="s">
        <v>150</v>
      </c>
      <c r="E610" s="240" t="s">
        <v>1</v>
      </c>
      <c r="F610" s="241" t="s">
        <v>899</v>
      </c>
      <c r="G610" s="239"/>
      <c r="H610" s="242">
        <v>6</v>
      </c>
      <c r="I610" s="243"/>
      <c r="J610" s="239"/>
      <c r="K610" s="239"/>
      <c r="L610" s="244"/>
      <c r="M610" s="245"/>
      <c r="N610" s="246"/>
      <c r="O610" s="246"/>
      <c r="P610" s="246"/>
      <c r="Q610" s="246"/>
      <c r="R610" s="246"/>
      <c r="S610" s="246"/>
      <c r="T610" s="247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48" t="s">
        <v>150</v>
      </c>
      <c r="AU610" s="248" t="s">
        <v>144</v>
      </c>
      <c r="AV610" s="13" t="s">
        <v>144</v>
      </c>
      <c r="AW610" s="13" t="s">
        <v>33</v>
      </c>
      <c r="AX610" s="13" t="s">
        <v>86</v>
      </c>
      <c r="AY610" s="248" t="s">
        <v>135</v>
      </c>
    </row>
    <row r="611" s="2" customFormat="1" ht="33" customHeight="1">
      <c r="A611" s="38"/>
      <c r="B611" s="39"/>
      <c r="C611" s="260" t="s">
        <v>900</v>
      </c>
      <c r="D611" s="260" t="s">
        <v>220</v>
      </c>
      <c r="E611" s="261" t="s">
        <v>901</v>
      </c>
      <c r="F611" s="262" t="s">
        <v>902</v>
      </c>
      <c r="G611" s="263" t="s">
        <v>477</v>
      </c>
      <c r="H611" s="264">
        <v>6</v>
      </c>
      <c r="I611" s="265"/>
      <c r="J611" s="266">
        <f>ROUND(I611*H611,2)</f>
        <v>0</v>
      </c>
      <c r="K611" s="262" t="s">
        <v>142</v>
      </c>
      <c r="L611" s="267"/>
      <c r="M611" s="268" t="s">
        <v>1</v>
      </c>
      <c r="N611" s="269" t="s">
        <v>44</v>
      </c>
      <c r="O611" s="91"/>
      <c r="P611" s="227">
        <f>O611*H611</f>
        <v>0</v>
      </c>
      <c r="Q611" s="227">
        <v>0.0189</v>
      </c>
      <c r="R611" s="227">
        <f>Q611*H611</f>
        <v>0.1134</v>
      </c>
      <c r="S611" s="227">
        <v>0</v>
      </c>
      <c r="T611" s="228">
        <f>S611*H611</f>
        <v>0</v>
      </c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R611" s="229" t="s">
        <v>637</v>
      </c>
      <c r="AT611" s="229" t="s">
        <v>220</v>
      </c>
      <c r="AU611" s="229" t="s">
        <v>144</v>
      </c>
      <c r="AY611" s="17" t="s">
        <v>135</v>
      </c>
      <c r="BE611" s="230">
        <f>IF(N611="základní",J611,0)</f>
        <v>0</v>
      </c>
      <c r="BF611" s="230">
        <f>IF(N611="snížená",J611,0)</f>
        <v>0</v>
      </c>
      <c r="BG611" s="230">
        <f>IF(N611="zákl. přenesená",J611,0)</f>
        <v>0</v>
      </c>
      <c r="BH611" s="230">
        <f>IF(N611="sníž. přenesená",J611,0)</f>
        <v>0</v>
      </c>
      <c r="BI611" s="230">
        <f>IF(N611="nulová",J611,0)</f>
        <v>0</v>
      </c>
      <c r="BJ611" s="17" t="s">
        <v>144</v>
      </c>
      <c r="BK611" s="230">
        <f>ROUND(I611*H611,2)</f>
        <v>0</v>
      </c>
      <c r="BL611" s="17" t="s">
        <v>629</v>
      </c>
      <c r="BM611" s="229" t="s">
        <v>903</v>
      </c>
    </row>
    <row r="612" s="2" customFormat="1">
      <c r="A612" s="38"/>
      <c r="B612" s="39"/>
      <c r="C612" s="40"/>
      <c r="D612" s="231" t="s">
        <v>146</v>
      </c>
      <c r="E612" s="40"/>
      <c r="F612" s="232" t="s">
        <v>902</v>
      </c>
      <c r="G612" s="40"/>
      <c r="H612" s="40"/>
      <c r="I612" s="233"/>
      <c r="J612" s="40"/>
      <c r="K612" s="40"/>
      <c r="L612" s="44"/>
      <c r="M612" s="234"/>
      <c r="N612" s="235"/>
      <c r="O612" s="91"/>
      <c r="P612" s="91"/>
      <c r="Q612" s="91"/>
      <c r="R612" s="91"/>
      <c r="S612" s="91"/>
      <c r="T612" s="92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T612" s="17" t="s">
        <v>146</v>
      </c>
      <c r="AU612" s="17" t="s">
        <v>144</v>
      </c>
    </row>
    <row r="613" s="2" customFormat="1" ht="24.15" customHeight="1">
      <c r="A613" s="38"/>
      <c r="B613" s="39"/>
      <c r="C613" s="218" t="s">
        <v>904</v>
      </c>
      <c r="D613" s="218" t="s">
        <v>138</v>
      </c>
      <c r="E613" s="219" t="s">
        <v>905</v>
      </c>
      <c r="F613" s="220" t="s">
        <v>906</v>
      </c>
      <c r="G613" s="221" t="s">
        <v>477</v>
      </c>
      <c r="H613" s="222">
        <v>3</v>
      </c>
      <c r="I613" s="223"/>
      <c r="J613" s="224">
        <f>ROUND(I613*H613,2)</f>
        <v>0</v>
      </c>
      <c r="K613" s="220" t="s">
        <v>142</v>
      </c>
      <c r="L613" s="44"/>
      <c r="M613" s="225" t="s">
        <v>1</v>
      </c>
      <c r="N613" s="226" t="s">
        <v>44</v>
      </c>
      <c r="O613" s="91"/>
      <c r="P613" s="227">
        <f>O613*H613</f>
        <v>0</v>
      </c>
      <c r="Q613" s="227">
        <v>0.00084000000000000003</v>
      </c>
      <c r="R613" s="227">
        <f>Q613*H613</f>
        <v>0.0025200000000000001</v>
      </c>
      <c r="S613" s="227">
        <v>0.035000000000000003</v>
      </c>
      <c r="T613" s="228">
        <f>S613*H613</f>
        <v>0.10500000000000001</v>
      </c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R613" s="229" t="s">
        <v>629</v>
      </c>
      <c r="AT613" s="229" t="s">
        <v>138</v>
      </c>
      <c r="AU613" s="229" t="s">
        <v>144</v>
      </c>
      <c r="AY613" s="17" t="s">
        <v>135</v>
      </c>
      <c r="BE613" s="230">
        <f>IF(N613="základní",J613,0)</f>
        <v>0</v>
      </c>
      <c r="BF613" s="230">
        <f>IF(N613="snížená",J613,0)</f>
        <v>0</v>
      </c>
      <c r="BG613" s="230">
        <f>IF(N613="zákl. přenesená",J613,0)</f>
        <v>0</v>
      </c>
      <c r="BH613" s="230">
        <f>IF(N613="sníž. přenesená",J613,0)</f>
        <v>0</v>
      </c>
      <c r="BI613" s="230">
        <f>IF(N613="nulová",J613,0)</f>
        <v>0</v>
      </c>
      <c r="BJ613" s="17" t="s">
        <v>144</v>
      </c>
      <c r="BK613" s="230">
        <f>ROUND(I613*H613,2)</f>
        <v>0</v>
      </c>
      <c r="BL613" s="17" t="s">
        <v>629</v>
      </c>
      <c r="BM613" s="229" t="s">
        <v>907</v>
      </c>
    </row>
    <row r="614" s="2" customFormat="1">
      <c r="A614" s="38"/>
      <c r="B614" s="39"/>
      <c r="C614" s="40"/>
      <c r="D614" s="231" t="s">
        <v>146</v>
      </c>
      <c r="E614" s="40"/>
      <c r="F614" s="232" t="s">
        <v>908</v>
      </c>
      <c r="G614" s="40"/>
      <c r="H614" s="40"/>
      <c r="I614" s="233"/>
      <c r="J614" s="40"/>
      <c r="K614" s="40"/>
      <c r="L614" s="44"/>
      <c r="M614" s="234"/>
      <c r="N614" s="235"/>
      <c r="O614" s="91"/>
      <c r="P614" s="91"/>
      <c r="Q614" s="91"/>
      <c r="R614" s="91"/>
      <c r="S614" s="91"/>
      <c r="T614" s="92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T614" s="17" t="s">
        <v>146</v>
      </c>
      <c r="AU614" s="17" t="s">
        <v>144</v>
      </c>
    </row>
    <row r="615" s="2" customFormat="1">
      <c r="A615" s="38"/>
      <c r="B615" s="39"/>
      <c r="C615" s="40"/>
      <c r="D615" s="236" t="s">
        <v>148</v>
      </c>
      <c r="E615" s="40"/>
      <c r="F615" s="237" t="s">
        <v>909</v>
      </c>
      <c r="G615" s="40"/>
      <c r="H615" s="40"/>
      <c r="I615" s="233"/>
      <c r="J615" s="40"/>
      <c r="K615" s="40"/>
      <c r="L615" s="44"/>
      <c r="M615" s="234"/>
      <c r="N615" s="235"/>
      <c r="O615" s="91"/>
      <c r="P615" s="91"/>
      <c r="Q615" s="91"/>
      <c r="R615" s="91"/>
      <c r="S615" s="91"/>
      <c r="T615" s="92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T615" s="17" t="s">
        <v>148</v>
      </c>
      <c r="AU615" s="17" t="s">
        <v>144</v>
      </c>
    </row>
    <row r="616" s="13" customFormat="1">
      <c r="A616" s="13"/>
      <c r="B616" s="238"/>
      <c r="C616" s="239"/>
      <c r="D616" s="231" t="s">
        <v>150</v>
      </c>
      <c r="E616" s="240" t="s">
        <v>1</v>
      </c>
      <c r="F616" s="241" t="s">
        <v>910</v>
      </c>
      <c r="G616" s="239"/>
      <c r="H616" s="242">
        <v>3</v>
      </c>
      <c r="I616" s="243"/>
      <c r="J616" s="239"/>
      <c r="K616" s="239"/>
      <c r="L616" s="244"/>
      <c r="M616" s="245"/>
      <c r="N616" s="246"/>
      <c r="O616" s="246"/>
      <c r="P616" s="246"/>
      <c r="Q616" s="246"/>
      <c r="R616" s="246"/>
      <c r="S616" s="246"/>
      <c r="T616" s="247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48" t="s">
        <v>150</v>
      </c>
      <c r="AU616" s="248" t="s">
        <v>144</v>
      </c>
      <c r="AV616" s="13" t="s">
        <v>144</v>
      </c>
      <c r="AW616" s="13" t="s">
        <v>33</v>
      </c>
      <c r="AX616" s="13" t="s">
        <v>86</v>
      </c>
      <c r="AY616" s="248" t="s">
        <v>135</v>
      </c>
    </row>
    <row r="617" s="2" customFormat="1" ht="24.15" customHeight="1">
      <c r="A617" s="38"/>
      <c r="B617" s="39"/>
      <c r="C617" s="260" t="s">
        <v>911</v>
      </c>
      <c r="D617" s="260" t="s">
        <v>220</v>
      </c>
      <c r="E617" s="261" t="s">
        <v>912</v>
      </c>
      <c r="F617" s="262" t="s">
        <v>913</v>
      </c>
      <c r="G617" s="263" t="s">
        <v>141</v>
      </c>
      <c r="H617" s="264">
        <v>9.9000000000000004</v>
      </c>
      <c r="I617" s="265"/>
      <c r="J617" s="266">
        <f>ROUND(I617*H617,2)</f>
        <v>0</v>
      </c>
      <c r="K617" s="262" t="s">
        <v>142</v>
      </c>
      <c r="L617" s="267"/>
      <c r="M617" s="268" t="s">
        <v>1</v>
      </c>
      <c r="N617" s="269" t="s">
        <v>44</v>
      </c>
      <c r="O617" s="91"/>
      <c r="P617" s="227">
        <f>O617*H617</f>
        <v>0</v>
      </c>
      <c r="Q617" s="227">
        <v>0.038289999999999998</v>
      </c>
      <c r="R617" s="227">
        <f>Q617*H617</f>
        <v>0.37907099999999999</v>
      </c>
      <c r="S617" s="227">
        <v>0</v>
      </c>
      <c r="T617" s="228">
        <f>S617*H617</f>
        <v>0</v>
      </c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R617" s="229" t="s">
        <v>637</v>
      </c>
      <c r="AT617" s="229" t="s">
        <v>220</v>
      </c>
      <c r="AU617" s="229" t="s">
        <v>144</v>
      </c>
      <c r="AY617" s="17" t="s">
        <v>135</v>
      </c>
      <c r="BE617" s="230">
        <f>IF(N617="základní",J617,0)</f>
        <v>0</v>
      </c>
      <c r="BF617" s="230">
        <f>IF(N617="snížená",J617,0)</f>
        <v>0</v>
      </c>
      <c r="BG617" s="230">
        <f>IF(N617="zákl. přenesená",J617,0)</f>
        <v>0</v>
      </c>
      <c r="BH617" s="230">
        <f>IF(N617="sníž. přenesená",J617,0)</f>
        <v>0</v>
      </c>
      <c r="BI617" s="230">
        <f>IF(N617="nulová",J617,0)</f>
        <v>0</v>
      </c>
      <c r="BJ617" s="17" t="s">
        <v>144</v>
      </c>
      <c r="BK617" s="230">
        <f>ROUND(I617*H617,2)</f>
        <v>0</v>
      </c>
      <c r="BL617" s="17" t="s">
        <v>629</v>
      </c>
      <c r="BM617" s="229" t="s">
        <v>914</v>
      </c>
    </row>
    <row r="618" s="2" customFormat="1">
      <c r="A618" s="38"/>
      <c r="B618" s="39"/>
      <c r="C618" s="40"/>
      <c r="D618" s="231" t="s">
        <v>146</v>
      </c>
      <c r="E618" s="40"/>
      <c r="F618" s="232" t="s">
        <v>913</v>
      </c>
      <c r="G618" s="40"/>
      <c r="H618" s="40"/>
      <c r="I618" s="233"/>
      <c r="J618" s="40"/>
      <c r="K618" s="40"/>
      <c r="L618" s="44"/>
      <c r="M618" s="234"/>
      <c r="N618" s="235"/>
      <c r="O618" s="91"/>
      <c r="P618" s="91"/>
      <c r="Q618" s="91"/>
      <c r="R618" s="91"/>
      <c r="S618" s="91"/>
      <c r="T618" s="92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T618" s="17" t="s">
        <v>146</v>
      </c>
      <c r="AU618" s="17" t="s">
        <v>144</v>
      </c>
    </row>
    <row r="619" s="13" customFormat="1">
      <c r="A619" s="13"/>
      <c r="B619" s="238"/>
      <c r="C619" s="239"/>
      <c r="D619" s="231" t="s">
        <v>150</v>
      </c>
      <c r="E619" s="240" t="s">
        <v>1</v>
      </c>
      <c r="F619" s="241" t="s">
        <v>915</v>
      </c>
      <c r="G619" s="239"/>
      <c r="H619" s="242">
        <v>9.9000000000000004</v>
      </c>
      <c r="I619" s="243"/>
      <c r="J619" s="239"/>
      <c r="K619" s="239"/>
      <c r="L619" s="244"/>
      <c r="M619" s="245"/>
      <c r="N619" s="246"/>
      <c r="O619" s="246"/>
      <c r="P619" s="246"/>
      <c r="Q619" s="246"/>
      <c r="R619" s="246"/>
      <c r="S619" s="246"/>
      <c r="T619" s="247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8" t="s">
        <v>150</v>
      </c>
      <c r="AU619" s="248" t="s">
        <v>144</v>
      </c>
      <c r="AV619" s="13" t="s">
        <v>144</v>
      </c>
      <c r="AW619" s="13" t="s">
        <v>33</v>
      </c>
      <c r="AX619" s="13" t="s">
        <v>78</v>
      </c>
      <c r="AY619" s="248" t="s">
        <v>135</v>
      </c>
    </row>
    <row r="620" s="14" customFormat="1">
      <c r="A620" s="14"/>
      <c r="B620" s="249"/>
      <c r="C620" s="250"/>
      <c r="D620" s="231" t="s">
        <v>150</v>
      </c>
      <c r="E620" s="251" t="s">
        <v>1</v>
      </c>
      <c r="F620" s="252" t="s">
        <v>154</v>
      </c>
      <c r="G620" s="250"/>
      <c r="H620" s="253">
        <v>9.9000000000000004</v>
      </c>
      <c r="I620" s="254"/>
      <c r="J620" s="250"/>
      <c r="K620" s="250"/>
      <c r="L620" s="255"/>
      <c r="M620" s="256"/>
      <c r="N620" s="257"/>
      <c r="O620" s="257"/>
      <c r="P620" s="257"/>
      <c r="Q620" s="257"/>
      <c r="R620" s="257"/>
      <c r="S620" s="257"/>
      <c r="T620" s="258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59" t="s">
        <v>150</v>
      </c>
      <c r="AU620" s="259" t="s">
        <v>144</v>
      </c>
      <c r="AV620" s="14" t="s">
        <v>143</v>
      </c>
      <c r="AW620" s="14" t="s">
        <v>33</v>
      </c>
      <c r="AX620" s="14" t="s">
        <v>86</v>
      </c>
      <c r="AY620" s="259" t="s">
        <v>135</v>
      </c>
    </row>
    <row r="621" s="2" customFormat="1" ht="24.15" customHeight="1">
      <c r="A621" s="38"/>
      <c r="B621" s="39"/>
      <c r="C621" s="218" t="s">
        <v>916</v>
      </c>
      <c r="D621" s="218" t="s">
        <v>138</v>
      </c>
      <c r="E621" s="219" t="s">
        <v>917</v>
      </c>
      <c r="F621" s="220" t="s">
        <v>918</v>
      </c>
      <c r="G621" s="221" t="s">
        <v>590</v>
      </c>
      <c r="H621" s="222">
        <v>0.495</v>
      </c>
      <c r="I621" s="223"/>
      <c r="J621" s="224">
        <f>ROUND(I621*H621,2)</f>
        <v>0</v>
      </c>
      <c r="K621" s="220" t="s">
        <v>142</v>
      </c>
      <c r="L621" s="44"/>
      <c r="M621" s="225" t="s">
        <v>1</v>
      </c>
      <c r="N621" s="226" t="s">
        <v>44</v>
      </c>
      <c r="O621" s="91"/>
      <c r="P621" s="227">
        <f>O621*H621</f>
        <v>0</v>
      </c>
      <c r="Q621" s="227">
        <v>0</v>
      </c>
      <c r="R621" s="227">
        <f>Q621*H621</f>
        <v>0</v>
      </c>
      <c r="S621" s="227">
        <v>0</v>
      </c>
      <c r="T621" s="228">
        <f>S621*H621</f>
        <v>0</v>
      </c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R621" s="229" t="s">
        <v>143</v>
      </c>
      <c r="AT621" s="229" t="s">
        <v>138</v>
      </c>
      <c r="AU621" s="229" t="s">
        <v>144</v>
      </c>
      <c r="AY621" s="17" t="s">
        <v>135</v>
      </c>
      <c r="BE621" s="230">
        <f>IF(N621="základní",J621,0)</f>
        <v>0</v>
      </c>
      <c r="BF621" s="230">
        <f>IF(N621="snížená",J621,0)</f>
        <v>0</v>
      </c>
      <c r="BG621" s="230">
        <f>IF(N621="zákl. přenesená",J621,0)</f>
        <v>0</v>
      </c>
      <c r="BH621" s="230">
        <f>IF(N621="sníž. přenesená",J621,0)</f>
        <v>0</v>
      </c>
      <c r="BI621" s="230">
        <f>IF(N621="nulová",J621,0)</f>
        <v>0</v>
      </c>
      <c r="BJ621" s="17" t="s">
        <v>144</v>
      </c>
      <c r="BK621" s="230">
        <f>ROUND(I621*H621,2)</f>
        <v>0</v>
      </c>
      <c r="BL621" s="17" t="s">
        <v>143</v>
      </c>
      <c r="BM621" s="229" t="s">
        <v>919</v>
      </c>
    </row>
    <row r="622" s="2" customFormat="1">
      <c r="A622" s="38"/>
      <c r="B622" s="39"/>
      <c r="C622" s="40"/>
      <c r="D622" s="231" t="s">
        <v>146</v>
      </c>
      <c r="E622" s="40"/>
      <c r="F622" s="232" t="s">
        <v>920</v>
      </c>
      <c r="G622" s="40"/>
      <c r="H622" s="40"/>
      <c r="I622" s="233"/>
      <c r="J622" s="40"/>
      <c r="K622" s="40"/>
      <c r="L622" s="44"/>
      <c r="M622" s="234"/>
      <c r="N622" s="235"/>
      <c r="O622" s="91"/>
      <c r="P622" s="91"/>
      <c r="Q622" s="91"/>
      <c r="R622" s="91"/>
      <c r="S622" s="91"/>
      <c r="T622" s="92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T622" s="17" t="s">
        <v>146</v>
      </c>
      <c r="AU622" s="17" t="s">
        <v>144</v>
      </c>
    </row>
    <row r="623" s="2" customFormat="1">
      <c r="A623" s="38"/>
      <c r="B623" s="39"/>
      <c r="C623" s="40"/>
      <c r="D623" s="236" t="s">
        <v>148</v>
      </c>
      <c r="E623" s="40"/>
      <c r="F623" s="237" t="s">
        <v>921</v>
      </c>
      <c r="G623" s="40"/>
      <c r="H623" s="40"/>
      <c r="I623" s="233"/>
      <c r="J623" s="40"/>
      <c r="K623" s="40"/>
      <c r="L623" s="44"/>
      <c r="M623" s="234"/>
      <c r="N623" s="235"/>
      <c r="O623" s="91"/>
      <c r="P623" s="91"/>
      <c r="Q623" s="91"/>
      <c r="R623" s="91"/>
      <c r="S623" s="91"/>
      <c r="T623" s="92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T623" s="17" t="s">
        <v>148</v>
      </c>
      <c r="AU623" s="17" t="s">
        <v>144</v>
      </c>
    </row>
    <row r="624" s="12" customFormat="1" ht="22.8" customHeight="1">
      <c r="A624" s="12"/>
      <c r="B624" s="202"/>
      <c r="C624" s="203"/>
      <c r="D624" s="204" t="s">
        <v>77</v>
      </c>
      <c r="E624" s="216" t="s">
        <v>922</v>
      </c>
      <c r="F624" s="216" t="s">
        <v>923</v>
      </c>
      <c r="G624" s="203"/>
      <c r="H624" s="203"/>
      <c r="I624" s="206"/>
      <c r="J624" s="217">
        <f>BK624</f>
        <v>0</v>
      </c>
      <c r="K624" s="203"/>
      <c r="L624" s="208"/>
      <c r="M624" s="209"/>
      <c r="N624" s="210"/>
      <c r="O624" s="210"/>
      <c r="P624" s="211">
        <v>0</v>
      </c>
      <c r="Q624" s="210"/>
      <c r="R624" s="211">
        <v>0</v>
      </c>
      <c r="S624" s="210"/>
      <c r="T624" s="212">
        <v>0</v>
      </c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R624" s="213" t="s">
        <v>144</v>
      </c>
      <c r="AT624" s="214" t="s">
        <v>77</v>
      </c>
      <c r="AU624" s="214" t="s">
        <v>86</v>
      </c>
      <c r="AY624" s="213" t="s">
        <v>135</v>
      </c>
      <c r="BK624" s="215">
        <v>0</v>
      </c>
    </row>
    <row r="625" s="12" customFormat="1" ht="22.8" customHeight="1">
      <c r="A625" s="12"/>
      <c r="B625" s="202"/>
      <c r="C625" s="203"/>
      <c r="D625" s="204" t="s">
        <v>77</v>
      </c>
      <c r="E625" s="216" t="s">
        <v>924</v>
      </c>
      <c r="F625" s="216" t="s">
        <v>925</v>
      </c>
      <c r="G625" s="203"/>
      <c r="H625" s="203"/>
      <c r="I625" s="206"/>
      <c r="J625" s="217">
        <f>BK625</f>
        <v>0</v>
      </c>
      <c r="K625" s="203"/>
      <c r="L625" s="208"/>
      <c r="M625" s="209"/>
      <c r="N625" s="210"/>
      <c r="O625" s="210"/>
      <c r="P625" s="211">
        <f>SUM(P626:P633)</f>
        <v>0</v>
      </c>
      <c r="Q625" s="210"/>
      <c r="R625" s="211">
        <f>SUM(R626:R633)</f>
        <v>0.14416000000000001</v>
      </c>
      <c r="S625" s="210"/>
      <c r="T625" s="212">
        <f>SUM(T626:T633)</f>
        <v>0</v>
      </c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R625" s="213" t="s">
        <v>144</v>
      </c>
      <c r="AT625" s="214" t="s">
        <v>77</v>
      </c>
      <c r="AU625" s="214" t="s">
        <v>86</v>
      </c>
      <c r="AY625" s="213" t="s">
        <v>135</v>
      </c>
      <c r="BK625" s="215">
        <f>SUM(BK626:BK633)</f>
        <v>0</v>
      </c>
    </row>
    <row r="626" s="2" customFormat="1" ht="24.15" customHeight="1">
      <c r="A626" s="38"/>
      <c r="B626" s="39"/>
      <c r="C626" s="218" t="s">
        <v>926</v>
      </c>
      <c r="D626" s="218" t="s">
        <v>138</v>
      </c>
      <c r="E626" s="219" t="s">
        <v>927</v>
      </c>
      <c r="F626" s="220" t="s">
        <v>928</v>
      </c>
      <c r="G626" s="221" t="s">
        <v>141</v>
      </c>
      <c r="H626" s="222">
        <v>424</v>
      </c>
      <c r="I626" s="223"/>
      <c r="J626" s="224">
        <f>ROUND(I626*H626,2)</f>
        <v>0</v>
      </c>
      <c r="K626" s="220" t="s">
        <v>142</v>
      </c>
      <c r="L626" s="44"/>
      <c r="M626" s="225" t="s">
        <v>1</v>
      </c>
      <c r="N626" s="226" t="s">
        <v>44</v>
      </c>
      <c r="O626" s="91"/>
      <c r="P626" s="227">
        <f>O626*H626</f>
        <v>0</v>
      </c>
      <c r="Q626" s="227">
        <v>0.00020000000000000001</v>
      </c>
      <c r="R626" s="227">
        <f>Q626*H626</f>
        <v>0.0848</v>
      </c>
      <c r="S626" s="227">
        <v>0</v>
      </c>
      <c r="T626" s="228">
        <f>S626*H626</f>
        <v>0</v>
      </c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R626" s="229" t="s">
        <v>629</v>
      </c>
      <c r="AT626" s="229" t="s">
        <v>138</v>
      </c>
      <c r="AU626" s="229" t="s">
        <v>144</v>
      </c>
      <c r="AY626" s="17" t="s">
        <v>135</v>
      </c>
      <c r="BE626" s="230">
        <f>IF(N626="základní",J626,0)</f>
        <v>0</v>
      </c>
      <c r="BF626" s="230">
        <f>IF(N626="snížená",J626,0)</f>
        <v>0</v>
      </c>
      <c r="BG626" s="230">
        <f>IF(N626="zákl. přenesená",J626,0)</f>
        <v>0</v>
      </c>
      <c r="BH626" s="230">
        <f>IF(N626="sníž. přenesená",J626,0)</f>
        <v>0</v>
      </c>
      <c r="BI626" s="230">
        <f>IF(N626="nulová",J626,0)</f>
        <v>0</v>
      </c>
      <c r="BJ626" s="17" t="s">
        <v>144</v>
      </c>
      <c r="BK626" s="230">
        <f>ROUND(I626*H626,2)</f>
        <v>0</v>
      </c>
      <c r="BL626" s="17" t="s">
        <v>629</v>
      </c>
      <c r="BM626" s="229" t="s">
        <v>929</v>
      </c>
    </row>
    <row r="627" s="2" customFormat="1">
      <c r="A627" s="38"/>
      <c r="B627" s="39"/>
      <c r="C627" s="40"/>
      <c r="D627" s="231" t="s">
        <v>146</v>
      </c>
      <c r="E627" s="40"/>
      <c r="F627" s="232" t="s">
        <v>930</v>
      </c>
      <c r="G627" s="40"/>
      <c r="H627" s="40"/>
      <c r="I627" s="233"/>
      <c r="J627" s="40"/>
      <c r="K627" s="40"/>
      <c r="L627" s="44"/>
      <c r="M627" s="234"/>
      <c r="N627" s="235"/>
      <c r="O627" s="91"/>
      <c r="P627" s="91"/>
      <c r="Q627" s="91"/>
      <c r="R627" s="91"/>
      <c r="S627" s="91"/>
      <c r="T627" s="92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T627" s="17" t="s">
        <v>146</v>
      </c>
      <c r="AU627" s="17" t="s">
        <v>144</v>
      </c>
    </row>
    <row r="628" s="2" customFormat="1">
      <c r="A628" s="38"/>
      <c r="B628" s="39"/>
      <c r="C628" s="40"/>
      <c r="D628" s="236" t="s">
        <v>148</v>
      </c>
      <c r="E628" s="40"/>
      <c r="F628" s="237" t="s">
        <v>931</v>
      </c>
      <c r="G628" s="40"/>
      <c r="H628" s="40"/>
      <c r="I628" s="233"/>
      <c r="J628" s="40"/>
      <c r="K628" s="40"/>
      <c r="L628" s="44"/>
      <c r="M628" s="234"/>
      <c r="N628" s="235"/>
      <c r="O628" s="91"/>
      <c r="P628" s="91"/>
      <c r="Q628" s="91"/>
      <c r="R628" s="91"/>
      <c r="S628" s="91"/>
      <c r="T628" s="92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T628" s="17" t="s">
        <v>148</v>
      </c>
      <c r="AU628" s="17" t="s">
        <v>144</v>
      </c>
    </row>
    <row r="629" s="13" customFormat="1">
      <c r="A629" s="13"/>
      <c r="B629" s="238"/>
      <c r="C629" s="239"/>
      <c r="D629" s="231" t="s">
        <v>150</v>
      </c>
      <c r="E629" s="240" t="s">
        <v>1</v>
      </c>
      <c r="F629" s="241" t="s">
        <v>932</v>
      </c>
      <c r="G629" s="239"/>
      <c r="H629" s="242">
        <v>424</v>
      </c>
      <c r="I629" s="243"/>
      <c r="J629" s="239"/>
      <c r="K629" s="239"/>
      <c r="L629" s="244"/>
      <c r="M629" s="245"/>
      <c r="N629" s="246"/>
      <c r="O629" s="246"/>
      <c r="P629" s="246"/>
      <c r="Q629" s="246"/>
      <c r="R629" s="246"/>
      <c r="S629" s="246"/>
      <c r="T629" s="247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248" t="s">
        <v>150</v>
      </c>
      <c r="AU629" s="248" t="s">
        <v>144</v>
      </c>
      <c r="AV629" s="13" t="s">
        <v>144</v>
      </c>
      <c r="AW629" s="13" t="s">
        <v>33</v>
      </c>
      <c r="AX629" s="13" t="s">
        <v>86</v>
      </c>
      <c r="AY629" s="248" t="s">
        <v>135</v>
      </c>
    </row>
    <row r="630" s="2" customFormat="1" ht="33" customHeight="1">
      <c r="A630" s="38"/>
      <c r="B630" s="39"/>
      <c r="C630" s="218" t="s">
        <v>933</v>
      </c>
      <c r="D630" s="218" t="s">
        <v>138</v>
      </c>
      <c r="E630" s="219" t="s">
        <v>934</v>
      </c>
      <c r="F630" s="220" t="s">
        <v>935</v>
      </c>
      <c r="G630" s="221" t="s">
        <v>141</v>
      </c>
      <c r="H630" s="222">
        <v>424</v>
      </c>
      <c r="I630" s="223"/>
      <c r="J630" s="224">
        <f>ROUND(I630*H630,2)</f>
        <v>0</v>
      </c>
      <c r="K630" s="220" t="s">
        <v>142</v>
      </c>
      <c r="L630" s="44"/>
      <c r="M630" s="225" t="s">
        <v>1</v>
      </c>
      <c r="N630" s="226" t="s">
        <v>44</v>
      </c>
      <c r="O630" s="91"/>
      <c r="P630" s="227">
        <f>O630*H630</f>
        <v>0</v>
      </c>
      <c r="Q630" s="227">
        <v>0.00013999999999999999</v>
      </c>
      <c r="R630" s="227">
        <f>Q630*H630</f>
        <v>0.059359999999999996</v>
      </c>
      <c r="S630" s="227">
        <v>0</v>
      </c>
      <c r="T630" s="228">
        <f>S630*H630</f>
        <v>0</v>
      </c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R630" s="229" t="s">
        <v>629</v>
      </c>
      <c r="AT630" s="229" t="s">
        <v>138</v>
      </c>
      <c r="AU630" s="229" t="s">
        <v>144</v>
      </c>
      <c r="AY630" s="17" t="s">
        <v>135</v>
      </c>
      <c r="BE630" s="230">
        <f>IF(N630="základní",J630,0)</f>
        <v>0</v>
      </c>
      <c r="BF630" s="230">
        <f>IF(N630="snížená",J630,0)</f>
        <v>0</v>
      </c>
      <c r="BG630" s="230">
        <f>IF(N630="zákl. přenesená",J630,0)</f>
        <v>0</v>
      </c>
      <c r="BH630" s="230">
        <f>IF(N630="sníž. přenesená",J630,0)</f>
        <v>0</v>
      </c>
      <c r="BI630" s="230">
        <f>IF(N630="nulová",J630,0)</f>
        <v>0</v>
      </c>
      <c r="BJ630" s="17" t="s">
        <v>144</v>
      </c>
      <c r="BK630" s="230">
        <f>ROUND(I630*H630,2)</f>
        <v>0</v>
      </c>
      <c r="BL630" s="17" t="s">
        <v>629</v>
      </c>
      <c r="BM630" s="229" t="s">
        <v>936</v>
      </c>
    </row>
    <row r="631" s="2" customFormat="1">
      <c r="A631" s="38"/>
      <c r="B631" s="39"/>
      <c r="C631" s="40"/>
      <c r="D631" s="231" t="s">
        <v>146</v>
      </c>
      <c r="E631" s="40"/>
      <c r="F631" s="232" t="s">
        <v>937</v>
      </c>
      <c r="G631" s="40"/>
      <c r="H631" s="40"/>
      <c r="I631" s="233"/>
      <c r="J631" s="40"/>
      <c r="K631" s="40"/>
      <c r="L631" s="44"/>
      <c r="M631" s="234"/>
      <c r="N631" s="235"/>
      <c r="O631" s="91"/>
      <c r="P631" s="91"/>
      <c r="Q631" s="91"/>
      <c r="R631" s="91"/>
      <c r="S631" s="91"/>
      <c r="T631" s="92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T631" s="17" t="s">
        <v>146</v>
      </c>
      <c r="AU631" s="17" t="s">
        <v>144</v>
      </c>
    </row>
    <row r="632" s="2" customFormat="1">
      <c r="A632" s="38"/>
      <c r="B632" s="39"/>
      <c r="C632" s="40"/>
      <c r="D632" s="236" t="s">
        <v>148</v>
      </c>
      <c r="E632" s="40"/>
      <c r="F632" s="237" t="s">
        <v>938</v>
      </c>
      <c r="G632" s="40"/>
      <c r="H632" s="40"/>
      <c r="I632" s="233"/>
      <c r="J632" s="40"/>
      <c r="K632" s="40"/>
      <c r="L632" s="44"/>
      <c r="M632" s="234"/>
      <c r="N632" s="235"/>
      <c r="O632" s="91"/>
      <c r="P632" s="91"/>
      <c r="Q632" s="91"/>
      <c r="R632" s="91"/>
      <c r="S632" s="91"/>
      <c r="T632" s="92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T632" s="17" t="s">
        <v>148</v>
      </c>
      <c r="AU632" s="17" t="s">
        <v>144</v>
      </c>
    </row>
    <row r="633" s="13" customFormat="1">
      <c r="A633" s="13"/>
      <c r="B633" s="238"/>
      <c r="C633" s="239"/>
      <c r="D633" s="231" t="s">
        <v>150</v>
      </c>
      <c r="E633" s="240" t="s">
        <v>1</v>
      </c>
      <c r="F633" s="241" t="s">
        <v>939</v>
      </c>
      <c r="G633" s="239"/>
      <c r="H633" s="242">
        <v>424</v>
      </c>
      <c r="I633" s="243"/>
      <c r="J633" s="239"/>
      <c r="K633" s="239"/>
      <c r="L633" s="244"/>
      <c r="M633" s="245"/>
      <c r="N633" s="246"/>
      <c r="O633" s="246"/>
      <c r="P633" s="246"/>
      <c r="Q633" s="246"/>
      <c r="R633" s="246"/>
      <c r="S633" s="246"/>
      <c r="T633" s="247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248" t="s">
        <v>150</v>
      </c>
      <c r="AU633" s="248" t="s">
        <v>144</v>
      </c>
      <c r="AV633" s="13" t="s">
        <v>144</v>
      </c>
      <c r="AW633" s="13" t="s">
        <v>33</v>
      </c>
      <c r="AX633" s="13" t="s">
        <v>86</v>
      </c>
      <c r="AY633" s="248" t="s">
        <v>135</v>
      </c>
    </row>
    <row r="634" s="12" customFormat="1" ht="22.8" customHeight="1">
      <c r="A634" s="12"/>
      <c r="B634" s="202"/>
      <c r="C634" s="203"/>
      <c r="D634" s="204" t="s">
        <v>77</v>
      </c>
      <c r="E634" s="216" t="s">
        <v>940</v>
      </c>
      <c r="F634" s="216" t="s">
        <v>941</v>
      </c>
      <c r="G634" s="203"/>
      <c r="H634" s="203"/>
      <c r="I634" s="206"/>
      <c r="J634" s="217">
        <f>BK634</f>
        <v>0</v>
      </c>
      <c r="K634" s="203"/>
      <c r="L634" s="208"/>
      <c r="M634" s="209"/>
      <c r="N634" s="210"/>
      <c r="O634" s="210"/>
      <c r="P634" s="211">
        <f>SUM(P635:P650)</f>
        <v>0</v>
      </c>
      <c r="Q634" s="210"/>
      <c r="R634" s="211">
        <f>SUM(R635:R650)</f>
        <v>0.0059900000000000005</v>
      </c>
      <c r="S634" s="210"/>
      <c r="T634" s="212">
        <f>SUM(T635:T650)</f>
        <v>0</v>
      </c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R634" s="213" t="s">
        <v>144</v>
      </c>
      <c r="AT634" s="214" t="s">
        <v>77</v>
      </c>
      <c r="AU634" s="214" t="s">
        <v>86</v>
      </c>
      <c r="AY634" s="213" t="s">
        <v>135</v>
      </c>
      <c r="BK634" s="215">
        <f>SUM(BK635:BK650)</f>
        <v>0</v>
      </c>
    </row>
    <row r="635" s="2" customFormat="1" ht="24.15" customHeight="1">
      <c r="A635" s="38"/>
      <c r="B635" s="39"/>
      <c r="C635" s="218" t="s">
        <v>942</v>
      </c>
      <c r="D635" s="218" t="s">
        <v>138</v>
      </c>
      <c r="E635" s="219" t="s">
        <v>943</v>
      </c>
      <c r="F635" s="220" t="s">
        <v>944</v>
      </c>
      <c r="G635" s="221" t="s">
        <v>141</v>
      </c>
      <c r="H635" s="222">
        <v>10</v>
      </c>
      <c r="I635" s="223"/>
      <c r="J635" s="224">
        <f>ROUND(I635*H635,2)</f>
        <v>0</v>
      </c>
      <c r="K635" s="220" t="s">
        <v>142</v>
      </c>
      <c r="L635" s="44"/>
      <c r="M635" s="225" t="s">
        <v>1</v>
      </c>
      <c r="N635" s="226" t="s">
        <v>44</v>
      </c>
      <c r="O635" s="91"/>
      <c r="P635" s="227">
        <f>O635*H635</f>
        <v>0</v>
      </c>
      <c r="Q635" s="227">
        <v>0</v>
      </c>
      <c r="R635" s="227">
        <f>Q635*H635</f>
        <v>0</v>
      </c>
      <c r="S635" s="227">
        <v>0</v>
      </c>
      <c r="T635" s="228">
        <f>S635*H635</f>
        <v>0</v>
      </c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R635" s="229" t="s">
        <v>629</v>
      </c>
      <c r="AT635" s="229" t="s">
        <v>138</v>
      </c>
      <c r="AU635" s="229" t="s">
        <v>144</v>
      </c>
      <c r="AY635" s="17" t="s">
        <v>135</v>
      </c>
      <c r="BE635" s="230">
        <f>IF(N635="základní",J635,0)</f>
        <v>0</v>
      </c>
      <c r="BF635" s="230">
        <f>IF(N635="snížená",J635,0)</f>
        <v>0</v>
      </c>
      <c r="BG635" s="230">
        <f>IF(N635="zákl. přenesená",J635,0)</f>
        <v>0</v>
      </c>
      <c r="BH635" s="230">
        <f>IF(N635="sníž. přenesená",J635,0)</f>
        <v>0</v>
      </c>
      <c r="BI635" s="230">
        <f>IF(N635="nulová",J635,0)</f>
        <v>0</v>
      </c>
      <c r="BJ635" s="17" t="s">
        <v>144</v>
      </c>
      <c r="BK635" s="230">
        <f>ROUND(I635*H635,2)</f>
        <v>0</v>
      </c>
      <c r="BL635" s="17" t="s">
        <v>629</v>
      </c>
      <c r="BM635" s="229" t="s">
        <v>945</v>
      </c>
    </row>
    <row r="636" s="2" customFormat="1">
      <c r="A636" s="38"/>
      <c r="B636" s="39"/>
      <c r="C636" s="40"/>
      <c r="D636" s="231" t="s">
        <v>146</v>
      </c>
      <c r="E636" s="40"/>
      <c r="F636" s="232" t="s">
        <v>946</v>
      </c>
      <c r="G636" s="40"/>
      <c r="H636" s="40"/>
      <c r="I636" s="233"/>
      <c r="J636" s="40"/>
      <c r="K636" s="40"/>
      <c r="L636" s="44"/>
      <c r="M636" s="234"/>
      <c r="N636" s="235"/>
      <c r="O636" s="91"/>
      <c r="P636" s="91"/>
      <c r="Q636" s="91"/>
      <c r="R636" s="91"/>
      <c r="S636" s="91"/>
      <c r="T636" s="92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T636" s="17" t="s">
        <v>146</v>
      </c>
      <c r="AU636" s="17" t="s">
        <v>144</v>
      </c>
    </row>
    <row r="637" s="2" customFormat="1">
      <c r="A637" s="38"/>
      <c r="B637" s="39"/>
      <c r="C637" s="40"/>
      <c r="D637" s="236" t="s">
        <v>148</v>
      </c>
      <c r="E637" s="40"/>
      <c r="F637" s="237" t="s">
        <v>947</v>
      </c>
      <c r="G637" s="40"/>
      <c r="H637" s="40"/>
      <c r="I637" s="233"/>
      <c r="J637" s="40"/>
      <c r="K637" s="40"/>
      <c r="L637" s="44"/>
      <c r="M637" s="234"/>
      <c r="N637" s="235"/>
      <c r="O637" s="91"/>
      <c r="P637" s="91"/>
      <c r="Q637" s="91"/>
      <c r="R637" s="91"/>
      <c r="S637" s="91"/>
      <c r="T637" s="92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T637" s="17" t="s">
        <v>148</v>
      </c>
      <c r="AU637" s="17" t="s">
        <v>144</v>
      </c>
    </row>
    <row r="638" s="13" customFormat="1">
      <c r="A638" s="13"/>
      <c r="B638" s="238"/>
      <c r="C638" s="239"/>
      <c r="D638" s="231" t="s">
        <v>150</v>
      </c>
      <c r="E638" s="240" t="s">
        <v>1</v>
      </c>
      <c r="F638" s="241" t="s">
        <v>948</v>
      </c>
      <c r="G638" s="239"/>
      <c r="H638" s="242">
        <v>10</v>
      </c>
      <c r="I638" s="243"/>
      <c r="J638" s="239"/>
      <c r="K638" s="239"/>
      <c r="L638" s="244"/>
      <c r="M638" s="245"/>
      <c r="N638" s="246"/>
      <c r="O638" s="246"/>
      <c r="P638" s="246"/>
      <c r="Q638" s="246"/>
      <c r="R638" s="246"/>
      <c r="S638" s="246"/>
      <c r="T638" s="247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48" t="s">
        <v>150</v>
      </c>
      <c r="AU638" s="248" t="s">
        <v>144</v>
      </c>
      <c r="AV638" s="13" t="s">
        <v>144</v>
      </c>
      <c r="AW638" s="13" t="s">
        <v>33</v>
      </c>
      <c r="AX638" s="13" t="s">
        <v>86</v>
      </c>
      <c r="AY638" s="248" t="s">
        <v>135</v>
      </c>
    </row>
    <row r="639" s="2" customFormat="1" ht="24.15" customHeight="1">
      <c r="A639" s="38"/>
      <c r="B639" s="39"/>
      <c r="C639" s="218" t="s">
        <v>949</v>
      </c>
      <c r="D639" s="218" t="s">
        <v>138</v>
      </c>
      <c r="E639" s="219" t="s">
        <v>950</v>
      </c>
      <c r="F639" s="220" t="s">
        <v>951</v>
      </c>
      <c r="G639" s="221" t="s">
        <v>141</v>
      </c>
      <c r="H639" s="222">
        <v>10</v>
      </c>
      <c r="I639" s="223"/>
      <c r="J639" s="224">
        <f>ROUND(I639*H639,2)</f>
        <v>0</v>
      </c>
      <c r="K639" s="220" t="s">
        <v>142</v>
      </c>
      <c r="L639" s="44"/>
      <c r="M639" s="225" t="s">
        <v>1</v>
      </c>
      <c r="N639" s="226" t="s">
        <v>44</v>
      </c>
      <c r="O639" s="91"/>
      <c r="P639" s="227">
        <f>O639*H639</f>
        <v>0</v>
      </c>
      <c r="Q639" s="227">
        <v>0</v>
      </c>
      <c r="R639" s="227">
        <f>Q639*H639</f>
        <v>0</v>
      </c>
      <c r="S639" s="227">
        <v>0</v>
      </c>
      <c r="T639" s="228">
        <f>S639*H639</f>
        <v>0</v>
      </c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R639" s="229" t="s">
        <v>629</v>
      </c>
      <c r="AT639" s="229" t="s">
        <v>138</v>
      </c>
      <c r="AU639" s="229" t="s">
        <v>144</v>
      </c>
      <c r="AY639" s="17" t="s">
        <v>135</v>
      </c>
      <c r="BE639" s="230">
        <f>IF(N639="základní",J639,0)</f>
        <v>0</v>
      </c>
      <c r="BF639" s="230">
        <f>IF(N639="snížená",J639,0)</f>
        <v>0</v>
      </c>
      <c r="BG639" s="230">
        <f>IF(N639="zákl. přenesená",J639,0)</f>
        <v>0</v>
      </c>
      <c r="BH639" s="230">
        <f>IF(N639="sníž. přenesená",J639,0)</f>
        <v>0</v>
      </c>
      <c r="BI639" s="230">
        <f>IF(N639="nulová",J639,0)</f>
        <v>0</v>
      </c>
      <c r="BJ639" s="17" t="s">
        <v>144</v>
      </c>
      <c r="BK639" s="230">
        <f>ROUND(I639*H639,2)</f>
        <v>0</v>
      </c>
      <c r="BL639" s="17" t="s">
        <v>629</v>
      </c>
      <c r="BM639" s="229" t="s">
        <v>952</v>
      </c>
    </row>
    <row r="640" s="2" customFormat="1">
      <c r="A640" s="38"/>
      <c r="B640" s="39"/>
      <c r="C640" s="40"/>
      <c r="D640" s="231" t="s">
        <v>146</v>
      </c>
      <c r="E640" s="40"/>
      <c r="F640" s="232" t="s">
        <v>953</v>
      </c>
      <c r="G640" s="40"/>
      <c r="H640" s="40"/>
      <c r="I640" s="233"/>
      <c r="J640" s="40"/>
      <c r="K640" s="40"/>
      <c r="L640" s="44"/>
      <c r="M640" s="234"/>
      <c r="N640" s="235"/>
      <c r="O640" s="91"/>
      <c r="P640" s="91"/>
      <c r="Q640" s="91"/>
      <c r="R640" s="91"/>
      <c r="S640" s="91"/>
      <c r="T640" s="92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T640" s="17" t="s">
        <v>146</v>
      </c>
      <c r="AU640" s="17" t="s">
        <v>144</v>
      </c>
    </row>
    <row r="641" s="2" customFormat="1">
      <c r="A641" s="38"/>
      <c r="B641" s="39"/>
      <c r="C641" s="40"/>
      <c r="D641" s="236" t="s">
        <v>148</v>
      </c>
      <c r="E641" s="40"/>
      <c r="F641" s="237" t="s">
        <v>954</v>
      </c>
      <c r="G641" s="40"/>
      <c r="H641" s="40"/>
      <c r="I641" s="233"/>
      <c r="J641" s="40"/>
      <c r="K641" s="40"/>
      <c r="L641" s="44"/>
      <c r="M641" s="234"/>
      <c r="N641" s="235"/>
      <c r="O641" s="91"/>
      <c r="P641" s="91"/>
      <c r="Q641" s="91"/>
      <c r="R641" s="91"/>
      <c r="S641" s="91"/>
      <c r="T641" s="92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T641" s="17" t="s">
        <v>148</v>
      </c>
      <c r="AU641" s="17" t="s">
        <v>144</v>
      </c>
    </row>
    <row r="642" s="2" customFormat="1" ht="24.15" customHeight="1">
      <c r="A642" s="38"/>
      <c r="B642" s="39"/>
      <c r="C642" s="260" t="s">
        <v>955</v>
      </c>
      <c r="D642" s="260" t="s">
        <v>220</v>
      </c>
      <c r="E642" s="261" t="s">
        <v>956</v>
      </c>
      <c r="F642" s="262" t="s">
        <v>957</v>
      </c>
      <c r="G642" s="263" t="s">
        <v>958</v>
      </c>
      <c r="H642" s="264">
        <v>4.1600000000000001</v>
      </c>
      <c r="I642" s="265"/>
      <c r="J642" s="266">
        <f>ROUND(I642*H642,2)</f>
        <v>0</v>
      </c>
      <c r="K642" s="262" t="s">
        <v>142</v>
      </c>
      <c r="L642" s="267"/>
      <c r="M642" s="268" t="s">
        <v>1</v>
      </c>
      <c r="N642" s="269" t="s">
        <v>44</v>
      </c>
      <c r="O642" s="91"/>
      <c r="P642" s="227">
        <f>O642*H642</f>
        <v>0</v>
      </c>
      <c r="Q642" s="227">
        <v>0.001</v>
      </c>
      <c r="R642" s="227">
        <f>Q642*H642</f>
        <v>0.0041600000000000005</v>
      </c>
      <c r="S642" s="227">
        <v>0</v>
      </c>
      <c r="T642" s="228">
        <f>S642*H642</f>
        <v>0</v>
      </c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R642" s="229" t="s">
        <v>637</v>
      </c>
      <c r="AT642" s="229" t="s">
        <v>220</v>
      </c>
      <c r="AU642" s="229" t="s">
        <v>144</v>
      </c>
      <c r="AY642" s="17" t="s">
        <v>135</v>
      </c>
      <c r="BE642" s="230">
        <f>IF(N642="základní",J642,0)</f>
        <v>0</v>
      </c>
      <c r="BF642" s="230">
        <f>IF(N642="snížená",J642,0)</f>
        <v>0</v>
      </c>
      <c r="BG642" s="230">
        <f>IF(N642="zákl. přenesená",J642,0)</f>
        <v>0</v>
      </c>
      <c r="BH642" s="230">
        <f>IF(N642="sníž. přenesená",J642,0)</f>
        <v>0</v>
      </c>
      <c r="BI642" s="230">
        <f>IF(N642="nulová",J642,0)</f>
        <v>0</v>
      </c>
      <c r="BJ642" s="17" t="s">
        <v>144</v>
      </c>
      <c r="BK642" s="230">
        <f>ROUND(I642*H642,2)</f>
        <v>0</v>
      </c>
      <c r="BL642" s="17" t="s">
        <v>629</v>
      </c>
      <c r="BM642" s="229" t="s">
        <v>959</v>
      </c>
    </row>
    <row r="643" s="2" customFormat="1">
      <c r="A643" s="38"/>
      <c r="B643" s="39"/>
      <c r="C643" s="40"/>
      <c r="D643" s="231" t="s">
        <v>146</v>
      </c>
      <c r="E643" s="40"/>
      <c r="F643" s="232" t="s">
        <v>957</v>
      </c>
      <c r="G643" s="40"/>
      <c r="H643" s="40"/>
      <c r="I643" s="233"/>
      <c r="J643" s="40"/>
      <c r="K643" s="40"/>
      <c r="L643" s="44"/>
      <c r="M643" s="234"/>
      <c r="N643" s="235"/>
      <c r="O643" s="91"/>
      <c r="P643" s="91"/>
      <c r="Q643" s="91"/>
      <c r="R643" s="91"/>
      <c r="S643" s="91"/>
      <c r="T643" s="92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T643" s="17" t="s">
        <v>146</v>
      </c>
      <c r="AU643" s="17" t="s">
        <v>144</v>
      </c>
    </row>
    <row r="644" s="13" customFormat="1">
      <c r="A644" s="13"/>
      <c r="B644" s="238"/>
      <c r="C644" s="239"/>
      <c r="D644" s="231" t="s">
        <v>150</v>
      </c>
      <c r="E644" s="239"/>
      <c r="F644" s="241" t="s">
        <v>960</v>
      </c>
      <c r="G644" s="239"/>
      <c r="H644" s="242">
        <v>4.1600000000000001</v>
      </c>
      <c r="I644" s="243"/>
      <c r="J644" s="239"/>
      <c r="K644" s="239"/>
      <c r="L644" s="244"/>
      <c r="M644" s="245"/>
      <c r="N644" s="246"/>
      <c r="O644" s="246"/>
      <c r="P644" s="246"/>
      <c r="Q644" s="246"/>
      <c r="R644" s="246"/>
      <c r="S644" s="246"/>
      <c r="T644" s="247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48" t="s">
        <v>150</v>
      </c>
      <c r="AU644" s="248" t="s">
        <v>144</v>
      </c>
      <c r="AV644" s="13" t="s">
        <v>144</v>
      </c>
      <c r="AW644" s="13" t="s">
        <v>4</v>
      </c>
      <c r="AX644" s="13" t="s">
        <v>86</v>
      </c>
      <c r="AY644" s="248" t="s">
        <v>135</v>
      </c>
    </row>
    <row r="645" s="2" customFormat="1" ht="24.15" customHeight="1">
      <c r="A645" s="38"/>
      <c r="B645" s="39"/>
      <c r="C645" s="218" t="s">
        <v>961</v>
      </c>
      <c r="D645" s="218" t="s">
        <v>138</v>
      </c>
      <c r="E645" s="219" t="s">
        <v>962</v>
      </c>
      <c r="F645" s="220" t="s">
        <v>963</v>
      </c>
      <c r="G645" s="221" t="s">
        <v>141</v>
      </c>
      <c r="H645" s="222">
        <v>10</v>
      </c>
      <c r="I645" s="223"/>
      <c r="J645" s="224">
        <f>ROUND(I645*H645,2)</f>
        <v>0</v>
      </c>
      <c r="K645" s="220" t="s">
        <v>142</v>
      </c>
      <c r="L645" s="44"/>
      <c r="M645" s="225" t="s">
        <v>1</v>
      </c>
      <c r="N645" s="226" t="s">
        <v>44</v>
      </c>
      <c r="O645" s="91"/>
      <c r="P645" s="227">
        <f>O645*H645</f>
        <v>0</v>
      </c>
      <c r="Q645" s="227">
        <v>0</v>
      </c>
      <c r="R645" s="227">
        <f>Q645*H645</f>
        <v>0</v>
      </c>
      <c r="S645" s="227">
        <v>0</v>
      </c>
      <c r="T645" s="228">
        <f>S645*H645</f>
        <v>0</v>
      </c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R645" s="229" t="s">
        <v>629</v>
      </c>
      <c r="AT645" s="229" t="s">
        <v>138</v>
      </c>
      <c r="AU645" s="229" t="s">
        <v>144</v>
      </c>
      <c r="AY645" s="17" t="s">
        <v>135</v>
      </c>
      <c r="BE645" s="230">
        <f>IF(N645="základní",J645,0)</f>
        <v>0</v>
      </c>
      <c r="BF645" s="230">
        <f>IF(N645="snížená",J645,0)</f>
        <v>0</v>
      </c>
      <c r="BG645" s="230">
        <f>IF(N645="zákl. přenesená",J645,0)</f>
        <v>0</v>
      </c>
      <c r="BH645" s="230">
        <f>IF(N645="sníž. přenesená",J645,0)</f>
        <v>0</v>
      </c>
      <c r="BI645" s="230">
        <f>IF(N645="nulová",J645,0)</f>
        <v>0</v>
      </c>
      <c r="BJ645" s="17" t="s">
        <v>144</v>
      </c>
      <c r="BK645" s="230">
        <f>ROUND(I645*H645,2)</f>
        <v>0</v>
      </c>
      <c r="BL645" s="17" t="s">
        <v>629</v>
      </c>
      <c r="BM645" s="229" t="s">
        <v>964</v>
      </c>
    </row>
    <row r="646" s="2" customFormat="1">
      <c r="A646" s="38"/>
      <c r="B646" s="39"/>
      <c r="C646" s="40"/>
      <c r="D646" s="231" t="s">
        <v>146</v>
      </c>
      <c r="E646" s="40"/>
      <c r="F646" s="232" t="s">
        <v>965</v>
      </c>
      <c r="G646" s="40"/>
      <c r="H646" s="40"/>
      <c r="I646" s="233"/>
      <c r="J646" s="40"/>
      <c r="K646" s="40"/>
      <c r="L646" s="44"/>
      <c r="M646" s="234"/>
      <c r="N646" s="235"/>
      <c r="O646" s="91"/>
      <c r="P646" s="91"/>
      <c r="Q646" s="91"/>
      <c r="R646" s="91"/>
      <c r="S646" s="91"/>
      <c r="T646" s="92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T646" s="17" t="s">
        <v>146</v>
      </c>
      <c r="AU646" s="17" t="s">
        <v>144</v>
      </c>
    </row>
    <row r="647" s="2" customFormat="1">
      <c r="A647" s="38"/>
      <c r="B647" s="39"/>
      <c r="C647" s="40"/>
      <c r="D647" s="236" t="s">
        <v>148</v>
      </c>
      <c r="E647" s="40"/>
      <c r="F647" s="237" t="s">
        <v>966</v>
      </c>
      <c r="G647" s="40"/>
      <c r="H647" s="40"/>
      <c r="I647" s="233"/>
      <c r="J647" s="40"/>
      <c r="K647" s="40"/>
      <c r="L647" s="44"/>
      <c r="M647" s="234"/>
      <c r="N647" s="235"/>
      <c r="O647" s="91"/>
      <c r="P647" s="91"/>
      <c r="Q647" s="91"/>
      <c r="R647" s="91"/>
      <c r="S647" s="91"/>
      <c r="T647" s="92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T647" s="17" t="s">
        <v>148</v>
      </c>
      <c r="AU647" s="17" t="s">
        <v>144</v>
      </c>
    </row>
    <row r="648" s="2" customFormat="1" ht="24.15" customHeight="1">
      <c r="A648" s="38"/>
      <c r="B648" s="39"/>
      <c r="C648" s="260" t="s">
        <v>967</v>
      </c>
      <c r="D648" s="260" t="s">
        <v>220</v>
      </c>
      <c r="E648" s="261" t="s">
        <v>968</v>
      </c>
      <c r="F648" s="262" t="s">
        <v>969</v>
      </c>
      <c r="G648" s="263" t="s">
        <v>958</v>
      </c>
      <c r="H648" s="264">
        <v>1.8300000000000001</v>
      </c>
      <c r="I648" s="265"/>
      <c r="J648" s="266">
        <f>ROUND(I648*H648,2)</f>
        <v>0</v>
      </c>
      <c r="K648" s="262" t="s">
        <v>142</v>
      </c>
      <c r="L648" s="267"/>
      <c r="M648" s="268" t="s">
        <v>1</v>
      </c>
      <c r="N648" s="269" t="s">
        <v>44</v>
      </c>
      <c r="O648" s="91"/>
      <c r="P648" s="227">
        <f>O648*H648</f>
        <v>0</v>
      </c>
      <c r="Q648" s="227">
        <v>0.001</v>
      </c>
      <c r="R648" s="227">
        <f>Q648*H648</f>
        <v>0.00183</v>
      </c>
      <c r="S648" s="227">
        <v>0</v>
      </c>
      <c r="T648" s="228">
        <f>S648*H648</f>
        <v>0</v>
      </c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R648" s="229" t="s">
        <v>637</v>
      </c>
      <c r="AT648" s="229" t="s">
        <v>220</v>
      </c>
      <c r="AU648" s="229" t="s">
        <v>144</v>
      </c>
      <c r="AY648" s="17" t="s">
        <v>135</v>
      </c>
      <c r="BE648" s="230">
        <f>IF(N648="základní",J648,0)</f>
        <v>0</v>
      </c>
      <c r="BF648" s="230">
        <f>IF(N648="snížená",J648,0)</f>
        <v>0</v>
      </c>
      <c r="BG648" s="230">
        <f>IF(N648="zákl. přenesená",J648,0)</f>
        <v>0</v>
      </c>
      <c r="BH648" s="230">
        <f>IF(N648="sníž. přenesená",J648,0)</f>
        <v>0</v>
      </c>
      <c r="BI648" s="230">
        <f>IF(N648="nulová",J648,0)</f>
        <v>0</v>
      </c>
      <c r="BJ648" s="17" t="s">
        <v>144</v>
      </c>
      <c r="BK648" s="230">
        <f>ROUND(I648*H648,2)</f>
        <v>0</v>
      </c>
      <c r="BL648" s="17" t="s">
        <v>629</v>
      </c>
      <c r="BM648" s="229" t="s">
        <v>970</v>
      </c>
    </row>
    <row r="649" s="2" customFormat="1">
      <c r="A649" s="38"/>
      <c r="B649" s="39"/>
      <c r="C649" s="40"/>
      <c r="D649" s="231" t="s">
        <v>146</v>
      </c>
      <c r="E649" s="40"/>
      <c r="F649" s="232" t="s">
        <v>969</v>
      </c>
      <c r="G649" s="40"/>
      <c r="H649" s="40"/>
      <c r="I649" s="233"/>
      <c r="J649" s="40"/>
      <c r="K649" s="40"/>
      <c r="L649" s="44"/>
      <c r="M649" s="234"/>
      <c r="N649" s="235"/>
      <c r="O649" s="91"/>
      <c r="P649" s="91"/>
      <c r="Q649" s="91"/>
      <c r="R649" s="91"/>
      <c r="S649" s="91"/>
      <c r="T649" s="92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T649" s="17" t="s">
        <v>146</v>
      </c>
      <c r="AU649" s="17" t="s">
        <v>144</v>
      </c>
    </row>
    <row r="650" s="13" customFormat="1">
      <c r="A650" s="13"/>
      <c r="B650" s="238"/>
      <c r="C650" s="239"/>
      <c r="D650" s="231" t="s">
        <v>150</v>
      </c>
      <c r="E650" s="239"/>
      <c r="F650" s="241" t="s">
        <v>971</v>
      </c>
      <c r="G650" s="239"/>
      <c r="H650" s="242">
        <v>1.8300000000000001</v>
      </c>
      <c r="I650" s="243"/>
      <c r="J650" s="239"/>
      <c r="K650" s="239"/>
      <c r="L650" s="244"/>
      <c r="M650" s="245"/>
      <c r="N650" s="246"/>
      <c r="O650" s="246"/>
      <c r="P650" s="246"/>
      <c r="Q650" s="246"/>
      <c r="R650" s="246"/>
      <c r="S650" s="246"/>
      <c r="T650" s="247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48" t="s">
        <v>150</v>
      </c>
      <c r="AU650" s="248" t="s">
        <v>144</v>
      </c>
      <c r="AV650" s="13" t="s">
        <v>144</v>
      </c>
      <c r="AW650" s="13" t="s">
        <v>4</v>
      </c>
      <c r="AX650" s="13" t="s">
        <v>86</v>
      </c>
      <c r="AY650" s="248" t="s">
        <v>135</v>
      </c>
    </row>
    <row r="651" s="12" customFormat="1" ht="25.92" customHeight="1">
      <c r="A651" s="12"/>
      <c r="B651" s="202"/>
      <c r="C651" s="203"/>
      <c r="D651" s="204" t="s">
        <v>77</v>
      </c>
      <c r="E651" s="205" t="s">
        <v>972</v>
      </c>
      <c r="F651" s="205" t="s">
        <v>89</v>
      </c>
      <c r="G651" s="203"/>
      <c r="H651" s="203"/>
      <c r="I651" s="206"/>
      <c r="J651" s="207">
        <f>BK651</f>
        <v>0</v>
      </c>
      <c r="K651" s="203"/>
      <c r="L651" s="208"/>
      <c r="M651" s="209"/>
      <c r="N651" s="210"/>
      <c r="O651" s="210"/>
      <c r="P651" s="211">
        <f>P652+P656</f>
        <v>0</v>
      </c>
      <c r="Q651" s="210"/>
      <c r="R651" s="211">
        <f>R652+R656</f>
        <v>0</v>
      </c>
      <c r="S651" s="210"/>
      <c r="T651" s="212">
        <f>T652+T656</f>
        <v>0</v>
      </c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R651" s="213" t="s">
        <v>137</v>
      </c>
      <c r="AT651" s="214" t="s">
        <v>77</v>
      </c>
      <c r="AU651" s="214" t="s">
        <v>78</v>
      </c>
      <c r="AY651" s="213" t="s">
        <v>135</v>
      </c>
      <c r="BK651" s="215">
        <f>BK652+BK656</f>
        <v>0</v>
      </c>
    </row>
    <row r="652" s="12" customFormat="1" ht="22.8" customHeight="1">
      <c r="A652" s="12"/>
      <c r="B652" s="202"/>
      <c r="C652" s="203"/>
      <c r="D652" s="204" t="s">
        <v>77</v>
      </c>
      <c r="E652" s="216" t="s">
        <v>973</v>
      </c>
      <c r="F652" s="216" t="s">
        <v>974</v>
      </c>
      <c r="G652" s="203"/>
      <c r="H652" s="203"/>
      <c r="I652" s="206"/>
      <c r="J652" s="217">
        <f>BK652</f>
        <v>0</v>
      </c>
      <c r="K652" s="203"/>
      <c r="L652" s="208"/>
      <c r="M652" s="209"/>
      <c r="N652" s="210"/>
      <c r="O652" s="210"/>
      <c r="P652" s="211">
        <f>SUM(P653:P655)</f>
        <v>0</v>
      </c>
      <c r="Q652" s="210"/>
      <c r="R652" s="211">
        <f>SUM(R653:R655)</f>
        <v>0</v>
      </c>
      <c r="S652" s="210"/>
      <c r="T652" s="212">
        <f>SUM(T653:T655)</f>
        <v>0</v>
      </c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R652" s="213" t="s">
        <v>137</v>
      </c>
      <c r="AT652" s="214" t="s">
        <v>77</v>
      </c>
      <c r="AU652" s="214" t="s">
        <v>86</v>
      </c>
      <c r="AY652" s="213" t="s">
        <v>135</v>
      </c>
      <c r="BK652" s="215">
        <f>SUM(BK653:BK655)</f>
        <v>0</v>
      </c>
    </row>
    <row r="653" s="2" customFormat="1" ht="16.5" customHeight="1">
      <c r="A653" s="38"/>
      <c r="B653" s="39"/>
      <c r="C653" s="218" t="s">
        <v>975</v>
      </c>
      <c r="D653" s="218" t="s">
        <v>138</v>
      </c>
      <c r="E653" s="219" t="s">
        <v>976</v>
      </c>
      <c r="F653" s="220" t="s">
        <v>977</v>
      </c>
      <c r="G653" s="221" t="s">
        <v>978</v>
      </c>
      <c r="H653" s="222">
        <v>1</v>
      </c>
      <c r="I653" s="223"/>
      <c r="J653" s="224">
        <f>ROUND(I653*H653,2)</f>
        <v>0</v>
      </c>
      <c r="K653" s="220" t="s">
        <v>142</v>
      </c>
      <c r="L653" s="44"/>
      <c r="M653" s="225" t="s">
        <v>1</v>
      </c>
      <c r="N653" s="226" t="s">
        <v>44</v>
      </c>
      <c r="O653" s="91"/>
      <c r="P653" s="227">
        <f>O653*H653</f>
        <v>0</v>
      </c>
      <c r="Q653" s="227">
        <v>0</v>
      </c>
      <c r="R653" s="227">
        <f>Q653*H653</f>
        <v>0</v>
      </c>
      <c r="S653" s="227">
        <v>0</v>
      </c>
      <c r="T653" s="228">
        <f>S653*H653</f>
        <v>0</v>
      </c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R653" s="229" t="s">
        <v>979</v>
      </c>
      <c r="AT653" s="229" t="s">
        <v>138</v>
      </c>
      <c r="AU653" s="229" t="s">
        <v>144</v>
      </c>
      <c r="AY653" s="17" t="s">
        <v>135</v>
      </c>
      <c r="BE653" s="230">
        <f>IF(N653="základní",J653,0)</f>
        <v>0</v>
      </c>
      <c r="BF653" s="230">
        <f>IF(N653="snížená",J653,0)</f>
        <v>0</v>
      </c>
      <c r="BG653" s="230">
        <f>IF(N653="zákl. přenesená",J653,0)</f>
        <v>0</v>
      </c>
      <c r="BH653" s="230">
        <f>IF(N653="sníž. přenesená",J653,0)</f>
        <v>0</v>
      </c>
      <c r="BI653" s="230">
        <f>IF(N653="nulová",J653,0)</f>
        <v>0</v>
      </c>
      <c r="BJ653" s="17" t="s">
        <v>144</v>
      </c>
      <c r="BK653" s="230">
        <f>ROUND(I653*H653,2)</f>
        <v>0</v>
      </c>
      <c r="BL653" s="17" t="s">
        <v>979</v>
      </c>
      <c r="BM653" s="229" t="s">
        <v>980</v>
      </c>
    </row>
    <row r="654" s="2" customFormat="1">
      <c r="A654" s="38"/>
      <c r="B654" s="39"/>
      <c r="C654" s="40"/>
      <c r="D654" s="231" t="s">
        <v>146</v>
      </c>
      <c r="E654" s="40"/>
      <c r="F654" s="232" t="s">
        <v>981</v>
      </c>
      <c r="G654" s="40"/>
      <c r="H654" s="40"/>
      <c r="I654" s="233"/>
      <c r="J654" s="40"/>
      <c r="K654" s="40"/>
      <c r="L654" s="44"/>
      <c r="M654" s="234"/>
      <c r="N654" s="235"/>
      <c r="O654" s="91"/>
      <c r="P654" s="91"/>
      <c r="Q654" s="91"/>
      <c r="R654" s="91"/>
      <c r="S654" s="91"/>
      <c r="T654" s="92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T654" s="17" t="s">
        <v>146</v>
      </c>
      <c r="AU654" s="17" t="s">
        <v>144</v>
      </c>
    </row>
    <row r="655" s="2" customFormat="1">
      <c r="A655" s="38"/>
      <c r="B655" s="39"/>
      <c r="C655" s="40"/>
      <c r="D655" s="236" t="s">
        <v>148</v>
      </c>
      <c r="E655" s="40"/>
      <c r="F655" s="237" t="s">
        <v>982</v>
      </c>
      <c r="G655" s="40"/>
      <c r="H655" s="40"/>
      <c r="I655" s="233"/>
      <c r="J655" s="40"/>
      <c r="K655" s="40"/>
      <c r="L655" s="44"/>
      <c r="M655" s="234"/>
      <c r="N655" s="235"/>
      <c r="O655" s="91"/>
      <c r="P655" s="91"/>
      <c r="Q655" s="91"/>
      <c r="R655" s="91"/>
      <c r="S655" s="91"/>
      <c r="T655" s="92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T655" s="17" t="s">
        <v>148</v>
      </c>
      <c r="AU655" s="17" t="s">
        <v>144</v>
      </c>
    </row>
    <row r="656" s="12" customFormat="1" ht="22.8" customHeight="1">
      <c r="A656" s="12"/>
      <c r="B656" s="202"/>
      <c r="C656" s="203"/>
      <c r="D656" s="204" t="s">
        <v>77</v>
      </c>
      <c r="E656" s="216" t="s">
        <v>983</v>
      </c>
      <c r="F656" s="216" t="s">
        <v>984</v>
      </c>
      <c r="G656" s="203"/>
      <c r="H656" s="203"/>
      <c r="I656" s="206"/>
      <c r="J656" s="217">
        <f>BK656</f>
        <v>0</v>
      </c>
      <c r="K656" s="203"/>
      <c r="L656" s="208"/>
      <c r="M656" s="209"/>
      <c r="N656" s="210"/>
      <c r="O656" s="210"/>
      <c r="P656" s="211">
        <f>SUM(P657:P665)</f>
        <v>0</v>
      </c>
      <c r="Q656" s="210"/>
      <c r="R656" s="211">
        <f>SUM(R657:R665)</f>
        <v>0</v>
      </c>
      <c r="S656" s="210"/>
      <c r="T656" s="212">
        <f>SUM(T657:T665)</f>
        <v>0</v>
      </c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R656" s="213" t="s">
        <v>137</v>
      </c>
      <c r="AT656" s="214" t="s">
        <v>77</v>
      </c>
      <c r="AU656" s="214" t="s">
        <v>86</v>
      </c>
      <c r="AY656" s="213" t="s">
        <v>135</v>
      </c>
      <c r="BK656" s="215">
        <f>SUM(BK657:BK665)</f>
        <v>0</v>
      </c>
    </row>
    <row r="657" s="2" customFormat="1" ht="33" customHeight="1">
      <c r="A657" s="38"/>
      <c r="B657" s="39"/>
      <c r="C657" s="218" t="s">
        <v>985</v>
      </c>
      <c r="D657" s="218" t="s">
        <v>138</v>
      </c>
      <c r="E657" s="219" t="s">
        <v>986</v>
      </c>
      <c r="F657" s="220" t="s">
        <v>987</v>
      </c>
      <c r="G657" s="221" t="s">
        <v>978</v>
      </c>
      <c r="H657" s="222">
        <v>1</v>
      </c>
      <c r="I657" s="223"/>
      <c r="J657" s="224">
        <f>ROUND(I657*H657,2)</f>
        <v>0</v>
      </c>
      <c r="K657" s="220" t="s">
        <v>1</v>
      </c>
      <c r="L657" s="44"/>
      <c r="M657" s="225" t="s">
        <v>1</v>
      </c>
      <c r="N657" s="226" t="s">
        <v>44</v>
      </c>
      <c r="O657" s="91"/>
      <c r="P657" s="227">
        <f>O657*H657</f>
        <v>0</v>
      </c>
      <c r="Q657" s="227">
        <v>0</v>
      </c>
      <c r="R657" s="227">
        <f>Q657*H657</f>
        <v>0</v>
      </c>
      <c r="S657" s="227">
        <v>0</v>
      </c>
      <c r="T657" s="228">
        <f>S657*H657</f>
        <v>0</v>
      </c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R657" s="229" t="s">
        <v>979</v>
      </c>
      <c r="AT657" s="229" t="s">
        <v>138</v>
      </c>
      <c r="AU657" s="229" t="s">
        <v>144</v>
      </c>
      <c r="AY657" s="17" t="s">
        <v>135</v>
      </c>
      <c r="BE657" s="230">
        <f>IF(N657="základní",J657,0)</f>
        <v>0</v>
      </c>
      <c r="BF657" s="230">
        <f>IF(N657="snížená",J657,0)</f>
        <v>0</v>
      </c>
      <c r="BG657" s="230">
        <f>IF(N657="zákl. přenesená",J657,0)</f>
        <v>0</v>
      </c>
      <c r="BH657" s="230">
        <f>IF(N657="sníž. přenesená",J657,0)</f>
        <v>0</v>
      </c>
      <c r="BI657" s="230">
        <f>IF(N657="nulová",J657,0)</f>
        <v>0</v>
      </c>
      <c r="BJ657" s="17" t="s">
        <v>144</v>
      </c>
      <c r="BK657" s="230">
        <f>ROUND(I657*H657,2)</f>
        <v>0</v>
      </c>
      <c r="BL657" s="17" t="s">
        <v>979</v>
      </c>
      <c r="BM657" s="229" t="s">
        <v>988</v>
      </c>
    </row>
    <row r="658" s="2" customFormat="1">
      <c r="A658" s="38"/>
      <c r="B658" s="39"/>
      <c r="C658" s="40"/>
      <c r="D658" s="231" t="s">
        <v>146</v>
      </c>
      <c r="E658" s="40"/>
      <c r="F658" s="232" t="s">
        <v>987</v>
      </c>
      <c r="G658" s="40"/>
      <c r="H658" s="40"/>
      <c r="I658" s="233"/>
      <c r="J658" s="40"/>
      <c r="K658" s="40"/>
      <c r="L658" s="44"/>
      <c r="M658" s="234"/>
      <c r="N658" s="235"/>
      <c r="O658" s="91"/>
      <c r="P658" s="91"/>
      <c r="Q658" s="91"/>
      <c r="R658" s="91"/>
      <c r="S658" s="91"/>
      <c r="T658" s="92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T658" s="17" t="s">
        <v>146</v>
      </c>
      <c r="AU658" s="17" t="s">
        <v>144</v>
      </c>
    </row>
    <row r="659" s="2" customFormat="1" ht="24.15" customHeight="1">
      <c r="A659" s="38"/>
      <c r="B659" s="39"/>
      <c r="C659" s="218" t="s">
        <v>989</v>
      </c>
      <c r="D659" s="218" t="s">
        <v>138</v>
      </c>
      <c r="E659" s="219" t="s">
        <v>990</v>
      </c>
      <c r="F659" s="220" t="s">
        <v>991</v>
      </c>
      <c r="G659" s="221" t="s">
        <v>978</v>
      </c>
      <c r="H659" s="222">
        <v>1</v>
      </c>
      <c r="I659" s="223"/>
      <c r="J659" s="224">
        <f>ROUND(I659*H659,2)</f>
        <v>0</v>
      </c>
      <c r="K659" s="220" t="s">
        <v>142</v>
      </c>
      <c r="L659" s="44"/>
      <c r="M659" s="225" t="s">
        <v>1</v>
      </c>
      <c r="N659" s="226" t="s">
        <v>44</v>
      </c>
      <c r="O659" s="91"/>
      <c r="P659" s="227">
        <f>O659*H659</f>
        <v>0</v>
      </c>
      <c r="Q659" s="227">
        <v>0</v>
      </c>
      <c r="R659" s="227">
        <f>Q659*H659</f>
        <v>0</v>
      </c>
      <c r="S659" s="227">
        <v>0</v>
      </c>
      <c r="T659" s="228">
        <f>S659*H659</f>
        <v>0</v>
      </c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R659" s="229" t="s">
        <v>979</v>
      </c>
      <c r="AT659" s="229" t="s">
        <v>138</v>
      </c>
      <c r="AU659" s="229" t="s">
        <v>144</v>
      </c>
      <c r="AY659" s="17" t="s">
        <v>135</v>
      </c>
      <c r="BE659" s="230">
        <f>IF(N659="základní",J659,0)</f>
        <v>0</v>
      </c>
      <c r="BF659" s="230">
        <f>IF(N659="snížená",J659,0)</f>
        <v>0</v>
      </c>
      <c r="BG659" s="230">
        <f>IF(N659="zákl. přenesená",J659,0)</f>
        <v>0</v>
      </c>
      <c r="BH659" s="230">
        <f>IF(N659="sníž. přenesená",J659,0)</f>
        <v>0</v>
      </c>
      <c r="BI659" s="230">
        <f>IF(N659="nulová",J659,0)</f>
        <v>0</v>
      </c>
      <c r="BJ659" s="17" t="s">
        <v>144</v>
      </c>
      <c r="BK659" s="230">
        <f>ROUND(I659*H659,2)</f>
        <v>0</v>
      </c>
      <c r="BL659" s="17" t="s">
        <v>979</v>
      </c>
      <c r="BM659" s="229" t="s">
        <v>992</v>
      </c>
    </row>
    <row r="660" s="2" customFormat="1">
      <c r="A660" s="38"/>
      <c r="B660" s="39"/>
      <c r="C660" s="40"/>
      <c r="D660" s="231" t="s">
        <v>146</v>
      </c>
      <c r="E660" s="40"/>
      <c r="F660" s="232" t="s">
        <v>993</v>
      </c>
      <c r="G660" s="40"/>
      <c r="H660" s="40"/>
      <c r="I660" s="233"/>
      <c r="J660" s="40"/>
      <c r="K660" s="40"/>
      <c r="L660" s="44"/>
      <c r="M660" s="234"/>
      <c r="N660" s="235"/>
      <c r="O660" s="91"/>
      <c r="P660" s="91"/>
      <c r="Q660" s="91"/>
      <c r="R660" s="91"/>
      <c r="S660" s="91"/>
      <c r="T660" s="92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T660" s="17" t="s">
        <v>146</v>
      </c>
      <c r="AU660" s="17" t="s">
        <v>144</v>
      </c>
    </row>
    <row r="661" s="2" customFormat="1">
      <c r="A661" s="38"/>
      <c r="B661" s="39"/>
      <c r="C661" s="40"/>
      <c r="D661" s="236" t="s">
        <v>148</v>
      </c>
      <c r="E661" s="40"/>
      <c r="F661" s="237" t="s">
        <v>994</v>
      </c>
      <c r="G661" s="40"/>
      <c r="H661" s="40"/>
      <c r="I661" s="233"/>
      <c r="J661" s="40"/>
      <c r="K661" s="40"/>
      <c r="L661" s="44"/>
      <c r="M661" s="234"/>
      <c r="N661" s="235"/>
      <c r="O661" s="91"/>
      <c r="P661" s="91"/>
      <c r="Q661" s="91"/>
      <c r="R661" s="91"/>
      <c r="S661" s="91"/>
      <c r="T661" s="92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T661" s="17" t="s">
        <v>148</v>
      </c>
      <c r="AU661" s="17" t="s">
        <v>144</v>
      </c>
    </row>
    <row r="662" s="2" customFormat="1" ht="16.5" customHeight="1">
      <c r="A662" s="38"/>
      <c r="B662" s="39"/>
      <c r="C662" s="218" t="s">
        <v>8</v>
      </c>
      <c r="D662" s="218" t="s">
        <v>138</v>
      </c>
      <c r="E662" s="219" t="s">
        <v>995</v>
      </c>
      <c r="F662" s="220" t="s">
        <v>996</v>
      </c>
      <c r="G662" s="221" t="s">
        <v>978</v>
      </c>
      <c r="H662" s="222">
        <v>1</v>
      </c>
      <c r="I662" s="223"/>
      <c r="J662" s="224">
        <f>ROUND(I662*H662,2)</f>
        <v>0</v>
      </c>
      <c r="K662" s="220" t="s">
        <v>142</v>
      </c>
      <c r="L662" s="44"/>
      <c r="M662" s="225" t="s">
        <v>1</v>
      </c>
      <c r="N662" s="226" t="s">
        <v>44</v>
      </c>
      <c r="O662" s="91"/>
      <c r="P662" s="227">
        <f>O662*H662</f>
        <v>0</v>
      </c>
      <c r="Q662" s="227">
        <v>0</v>
      </c>
      <c r="R662" s="227">
        <f>Q662*H662</f>
        <v>0</v>
      </c>
      <c r="S662" s="227">
        <v>0</v>
      </c>
      <c r="T662" s="228">
        <f>S662*H662</f>
        <v>0</v>
      </c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R662" s="229" t="s">
        <v>979</v>
      </c>
      <c r="AT662" s="229" t="s">
        <v>138</v>
      </c>
      <c r="AU662" s="229" t="s">
        <v>144</v>
      </c>
      <c r="AY662" s="17" t="s">
        <v>135</v>
      </c>
      <c r="BE662" s="230">
        <f>IF(N662="základní",J662,0)</f>
        <v>0</v>
      </c>
      <c r="BF662" s="230">
        <f>IF(N662="snížená",J662,0)</f>
        <v>0</v>
      </c>
      <c r="BG662" s="230">
        <f>IF(N662="zákl. přenesená",J662,0)</f>
        <v>0</v>
      </c>
      <c r="BH662" s="230">
        <f>IF(N662="sníž. přenesená",J662,0)</f>
        <v>0</v>
      </c>
      <c r="BI662" s="230">
        <f>IF(N662="nulová",J662,0)</f>
        <v>0</v>
      </c>
      <c r="BJ662" s="17" t="s">
        <v>144</v>
      </c>
      <c r="BK662" s="230">
        <f>ROUND(I662*H662,2)</f>
        <v>0</v>
      </c>
      <c r="BL662" s="17" t="s">
        <v>979</v>
      </c>
      <c r="BM662" s="229" t="s">
        <v>997</v>
      </c>
    </row>
    <row r="663" s="2" customFormat="1">
      <c r="A663" s="38"/>
      <c r="B663" s="39"/>
      <c r="C663" s="40"/>
      <c r="D663" s="231" t="s">
        <v>146</v>
      </c>
      <c r="E663" s="40"/>
      <c r="F663" s="232" t="s">
        <v>996</v>
      </c>
      <c r="G663" s="40"/>
      <c r="H663" s="40"/>
      <c r="I663" s="233"/>
      <c r="J663" s="40"/>
      <c r="K663" s="40"/>
      <c r="L663" s="44"/>
      <c r="M663" s="234"/>
      <c r="N663" s="235"/>
      <c r="O663" s="91"/>
      <c r="P663" s="91"/>
      <c r="Q663" s="91"/>
      <c r="R663" s="91"/>
      <c r="S663" s="91"/>
      <c r="T663" s="92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T663" s="17" t="s">
        <v>146</v>
      </c>
      <c r="AU663" s="17" t="s">
        <v>144</v>
      </c>
    </row>
    <row r="664" s="2" customFormat="1">
      <c r="A664" s="38"/>
      <c r="B664" s="39"/>
      <c r="C664" s="40"/>
      <c r="D664" s="236" t="s">
        <v>148</v>
      </c>
      <c r="E664" s="40"/>
      <c r="F664" s="237" t="s">
        <v>998</v>
      </c>
      <c r="G664" s="40"/>
      <c r="H664" s="40"/>
      <c r="I664" s="233"/>
      <c r="J664" s="40"/>
      <c r="K664" s="40"/>
      <c r="L664" s="44"/>
      <c r="M664" s="234"/>
      <c r="N664" s="235"/>
      <c r="O664" s="91"/>
      <c r="P664" s="91"/>
      <c r="Q664" s="91"/>
      <c r="R664" s="91"/>
      <c r="S664" s="91"/>
      <c r="T664" s="92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T664" s="17" t="s">
        <v>148</v>
      </c>
      <c r="AU664" s="17" t="s">
        <v>144</v>
      </c>
    </row>
    <row r="665" s="13" customFormat="1">
      <c r="A665" s="13"/>
      <c r="B665" s="238"/>
      <c r="C665" s="239"/>
      <c r="D665" s="231" t="s">
        <v>150</v>
      </c>
      <c r="E665" s="240" t="s">
        <v>1</v>
      </c>
      <c r="F665" s="241" t="s">
        <v>999</v>
      </c>
      <c r="G665" s="239"/>
      <c r="H665" s="242">
        <v>1</v>
      </c>
      <c r="I665" s="243"/>
      <c r="J665" s="239"/>
      <c r="K665" s="239"/>
      <c r="L665" s="244"/>
      <c r="M665" s="280"/>
      <c r="N665" s="281"/>
      <c r="O665" s="281"/>
      <c r="P665" s="281"/>
      <c r="Q665" s="281"/>
      <c r="R665" s="281"/>
      <c r="S665" s="281"/>
      <c r="T665" s="282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48" t="s">
        <v>150</v>
      </c>
      <c r="AU665" s="248" t="s">
        <v>144</v>
      </c>
      <c r="AV665" s="13" t="s">
        <v>144</v>
      </c>
      <c r="AW665" s="13" t="s">
        <v>33</v>
      </c>
      <c r="AX665" s="13" t="s">
        <v>86</v>
      </c>
      <c r="AY665" s="248" t="s">
        <v>135</v>
      </c>
    </row>
    <row r="666" s="2" customFormat="1" ht="6.96" customHeight="1">
      <c r="A666" s="38"/>
      <c r="B666" s="66"/>
      <c r="C666" s="67"/>
      <c r="D666" s="67"/>
      <c r="E666" s="67"/>
      <c r="F666" s="67"/>
      <c r="G666" s="67"/>
      <c r="H666" s="67"/>
      <c r="I666" s="67"/>
      <c r="J666" s="67"/>
      <c r="K666" s="67"/>
      <c r="L666" s="44"/>
      <c r="M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</row>
  </sheetData>
  <sheetProtection sheet="1" autoFilter="0" formatColumns="0" formatRows="0" objects="1" scenarios="1" spinCount="100000" saltValue="b1Wn/rdKF2G2pGUmuB0E0AX3dVV/Jth4rJcPxudaFpiC15OCRIVj5hCs601CRMzDqMxlo0ZR5qZQhVZwYrjmqw==" hashValue="MIG7AY1m1T3d8dauf2bye2wcB35KyvPj+SzVdPP9Q2yXBBxhvQvzG9JrQGHqjk8Qu/wIYl/J8drFWoicPLbIbQ==" algorithmName="SHA-512" password="E97C"/>
  <autoFilter ref="C136:K665"/>
  <mergeCells count="9">
    <mergeCell ref="E7:H7"/>
    <mergeCell ref="E9:H9"/>
    <mergeCell ref="E18:H18"/>
    <mergeCell ref="E27:H27"/>
    <mergeCell ref="E85:H85"/>
    <mergeCell ref="E87:H87"/>
    <mergeCell ref="E127:H127"/>
    <mergeCell ref="E129:H129"/>
    <mergeCell ref="L2:V2"/>
  </mergeCells>
  <hyperlinks>
    <hyperlink ref="F142" r:id="rId1" display="https://podminky.urs.cz/item/CS_URS_2025_02/113106121"/>
    <hyperlink ref="F149" r:id="rId2" display="https://podminky.urs.cz/item/CS_URS_2025_02/113107113"/>
    <hyperlink ref="F153" r:id="rId3" display="https://podminky.urs.cz/item/CS_URS_2025_02/113107141"/>
    <hyperlink ref="F157" r:id="rId4" display="https://podminky.urs.cz/item/CS_URS_2025_02/131213701"/>
    <hyperlink ref="F161" r:id="rId5" display="https://podminky.urs.cz/item/CS_URS_2025_02/132212131"/>
    <hyperlink ref="F165" r:id="rId6" display="https://podminky.urs.cz/item/CS_URS_2025_02/183403153"/>
    <hyperlink ref="F170" r:id="rId7" display="https://podminky.urs.cz/item/CS_URS_2025_02/564730001"/>
    <hyperlink ref="F176" r:id="rId8" display="https://podminky.urs.cz/item/CS_URS_2025_02/577143101"/>
    <hyperlink ref="F180" r:id="rId9" display="https://podminky.urs.cz/item/CS_URS_2025_02/596811311"/>
    <hyperlink ref="F184" r:id="rId10" display="https://podminky.urs.cz/item/CS_URS_2025_02/597761111"/>
    <hyperlink ref="F191" r:id="rId11" display="https://podminky.urs.cz/item/CS_URS_2025_02/611135011"/>
    <hyperlink ref="F196" r:id="rId12" display="https://podminky.urs.cz/item/CS_URS_2025_02/611142001"/>
    <hyperlink ref="F200" r:id="rId13" display="https://podminky.urs.cz/item/CS_URS_2025_02/612135011"/>
    <hyperlink ref="F205" r:id="rId14" display="https://podminky.urs.cz/item/CS_URS_2025_02/612142001"/>
    <hyperlink ref="F209" r:id="rId15" display="https://podminky.urs.cz/item/CS_URS_2025_02/621211001"/>
    <hyperlink ref="F218" r:id="rId16" display="https://podminky.urs.cz/item/CS_URS_2025_02/622135002"/>
    <hyperlink ref="F224" r:id="rId17" display="https://podminky.urs.cz/item/CS_URS_2025_02/622142001"/>
    <hyperlink ref="F230" r:id="rId18" display="https://podminky.urs.cz/item/CS_URS_2025_02/622143002"/>
    <hyperlink ref="F237" r:id="rId19" display="https://podminky.urs.cz/item/CS_URS_2025_02/622143004"/>
    <hyperlink ref="F244" r:id="rId20" display="https://podminky.urs.cz/item/CS_URS_2025_02/622151021"/>
    <hyperlink ref="F248" r:id="rId21" display="https://podminky.urs.cz/item/CS_URS_2025_02/622151031"/>
    <hyperlink ref="F252" r:id="rId22" display="https://podminky.urs.cz/item/CS_URS_2025_02/622211021"/>
    <hyperlink ref="F266" r:id="rId23" display="https://podminky.urs.cz/item/CS_URS_2025_02/622211031"/>
    <hyperlink ref="F283" r:id="rId24" display="https://podminky.urs.cz/item/CS_URS_2025_02/622251101"/>
    <hyperlink ref="F287" r:id="rId25" display="https://podminky.urs.cz/item/CS_URS_2025_02/622252001"/>
    <hyperlink ref="F294" r:id="rId26" display="https://podminky.urs.cz/item/CS_URS_2025_02/622253161"/>
    <hyperlink ref="F309" r:id="rId27" display="https://podminky.urs.cz/item/CS_URS_2025_02/622253181"/>
    <hyperlink ref="F322" r:id="rId28" display="https://podminky.urs.cz/item/CS_URS_2025_02/622253201"/>
    <hyperlink ref="F338" r:id="rId29" display="https://podminky.urs.cz/item/CS_URS_2025_02/622541022"/>
    <hyperlink ref="F346" r:id="rId30" display="https://podminky.urs.cz/item/CS_URS_2025_02/629991011"/>
    <hyperlink ref="F357" r:id="rId31" display="https://podminky.urs.cz/item/CS_URS_2025_02/629995101"/>
    <hyperlink ref="F361" r:id="rId32" display="https://podminky.urs.cz/item/CS_URS_2025_02/629999011"/>
    <hyperlink ref="F365" r:id="rId33" display="https://podminky.urs.cz/item/CS_URS_2025_02/642945111"/>
    <hyperlink ref="F372" r:id="rId34" display="https://podminky.urs.cz/item/CS_URS_2025_02/919726122"/>
    <hyperlink ref="F376" r:id="rId35" display="https://podminky.urs.cz/item/CS_URS_2025_02/919735111"/>
    <hyperlink ref="F380" r:id="rId36" display="https://podminky.urs.cz/item/CS_URS_2025_02/941211111"/>
    <hyperlink ref="F384" r:id="rId37" display="https://podminky.urs.cz/item/CS_URS_2025_02/941211211"/>
    <hyperlink ref="F388" r:id="rId38" display="https://podminky.urs.cz/item/CS_URS_2025_02/941211811"/>
    <hyperlink ref="F391" r:id="rId39" display="https://podminky.urs.cz/item/CS_URS_2025_02/944511111"/>
    <hyperlink ref="F394" r:id="rId40" display="https://podminky.urs.cz/item/CS_URS_2025_02/944511211"/>
    <hyperlink ref="F398" r:id="rId41" display="https://podminky.urs.cz/item/CS_URS_2025_02/944511811"/>
    <hyperlink ref="F402" r:id="rId42" display="https://podminky.urs.cz/item/CS_URS_2025_02/949101111"/>
    <hyperlink ref="F406" r:id="rId43" display="https://podminky.urs.cz/item/CS_URS_2025_02/953941511"/>
    <hyperlink ref="F411" r:id="rId44" display="https://podminky.urs.cz/item/CS_URS_2025_02/967032974"/>
    <hyperlink ref="F415" r:id="rId45" display="https://podminky.urs.cz/item/CS_URS_2025_02/978036141"/>
    <hyperlink ref="F419" r:id="rId46" display="https://podminky.urs.cz/item/CS_URS_2025_02/993111111"/>
    <hyperlink ref="F422" r:id="rId47" display="https://podminky.urs.cz/item/CS_URS_2025_02/993111119"/>
    <hyperlink ref="F427" r:id="rId48" display="https://podminky.urs.cz/item/CS_URS_2025_02/997013501"/>
    <hyperlink ref="F431" r:id="rId49" display="https://podminky.urs.cz/item/CS_URS_2025_02/997013509"/>
    <hyperlink ref="F435" r:id="rId50" display="https://podminky.urs.cz/item/CS_URS_2025_02/997013869"/>
    <hyperlink ref="F439" r:id="rId51" display="https://podminky.urs.cz/item/CS_URS_2025_02/997013875"/>
    <hyperlink ref="F444" r:id="rId52" display="https://podminky.urs.cz/item/CS_URS_2025_02/998011002"/>
    <hyperlink ref="F449" r:id="rId53" display="https://podminky.urs.cz/item/CS_URS_2025_02/713111111"/>
    <hyperlink ref="F456" r:id="rId54" display="https://podminky.urs.cz/item/CS_URS_2025_02/713111128"/>
    <hyperlink ref="F464" r:id="rId55" display="https://podminky.urs.cz/item/CS_URS_2025_02/713111139"/>
    <hyperlink ref="F476" r:id="rId56" display="https://podminky.urs.cz/item/CS_URS_2025_02/713114213"/>
    <hyperlink ref="F480" r:id="rId57" display="https://podminky.urs.cz/item/CS_URS_2025_02/713131241"/>
    <hyperlink ref="F490" r:id="rId58" display="https://podminky.urs.cz/item/CS_URS_2025_02/713141311"/>
    <hyperlink ref="F497" r:id="rId59" display="https://podminky.urs.cz/item/CS_URS_2025_02/998713102"/>
    <hyperlink ref="F504" r:id="rId60" display="https://podminky.urs.cz/item/CS_URS_2025_02/721242115"/>
    <hyperlink ref="F512" r:id="rId61" display="https://podminky.urs.cz/item/CS_URS_2025_02/762332121"/>
    <hyperlink ref="F519" r:id="rId62" display="https://podminky.urs.cz/item/CS_URS_2025_02/762341026"/>
    <hyperlink ref="F525" r:id="rId63" display="https://podminky.urs.cz/item/CS_URS_2025_02/762342216"/>
    <hyperlink ref="F532" r:id="rId64" display="https://podminky.urs.cz/item/CS_URS_2025_02/762395000"/>
    <hyperlink ref="F536" r:id="rId65" display="https://podminky.urs.cz/item/CS_URS_2025_02/762895000"/>
    <hyperlink ref="F540" r:id="rId66" display="https://podminky.urs.cz/item/CS_URS_2025_02/998762102"/>
    <hyperlink ref="F544" r:id="rId67" display="https://podminky.urs.cz/item/CS_URS_2025_02/763111313"/>
    <hyperlink ref="F548" r:id="rId68" display="https://podminky.urs.cz/item/CS_URS_2025_02/998763302"/>
    <hyperlink ref="F552" r:id="rId69" display="https://podminky.urs.cz/item/CS_URS_2025_02/764001821"/>
    <hyperlink ref="F556" r:id="rId70" display="https://podminky.urs.cz/item/CS_URS_2025_02/764002414"/>
    <hyperlink ref="F563" r:id="rId71" display="https://podminky.urs.cz/item/CS_URS_2025_02/764002851"/>
    <hyperlink ref="F571" r:id="rId72" display="https://podminky.urs.cz/item/CS_URS_2025_02/764002861"/>
    <hyperlink ref="F575" r:id="rId73" display="https://podminky.urs.cz/item/CS_URS_2025_02/764004863"/>
    <hyperlink ref="F579" r:id="rId74" display="https://podminky.urs.cz/item/CS_URS_2025_02/764004871"/>
    <hyperlink ref="F583" r:id="rId75" display="https://podminky.urs.cz/item/CS_URS_2025_02/764101101"/>
    <hyperlink ref="F590" r:id="rId76" display="https://podminky.urs.cz/item/CS_URS_2025_02/764508131"/>
    <hyperlink ref="F594" r:id="rId77" display="https://podminky.urs.cz/item/CS_URS_2025_02/998764102"/>
    <hyperlink ref="F601" r:id="rId78" display="https://podminky.urs.cz/item/CS_URS_2025_02/766111820"/>
    <hyperlink ref="F609" r:id="rId79" display="https://podminky.urs.cz/item/CS_URS_2025_02/766660021"/>
    <hyperlink ref="F615" r:id="rId80" display="https://podminky.urs.cz/item/CS_URS_2025_02/766661954"/>
    <hyperlink ref="F623" r:id="rId81" display="https://podminky.urs.cz/item/CS_URS_2025_02/998766102"/>
    <hyperlink ref="F628" r:id="rId82" display="https://podminky.urs.cz/item/CS_URS_2025_02/784181121"/>
    <hyperlink ref="F632" r:id="rId83" display="https://podminky.urs.cz/item/CS_URS_2025_02/784211001"/>
    <hyperlink ref="F637" r:id="rId84" display="https://podminky.urs.cz/item/CS_URS_2025_02/789111141"/>
    <hyperlink ref="F641" r:id="rId85" display="https://podminky.urs.cz/item/CS_URS_2025_02/789311111"/>
    <hyperlink ref="F647" r:id="rId86" display="https://podminky.urs.cz/item/CS_URS_2025_02/789311221"/>
    <hyperlink ref="F655" r:id="rId87" display="https://podminky.urs.cz/item/CS_URS_2025_02/044002000"/>
    <hyperlink ref="F661" r:id="rId88" display="https://podminky.urs.cz/item/CS_URS_2025_02/091002000"/>
    <hyperlink ref="F664" r:id="rId89" display="https://podminky.urs.cz/item/CS_URS_2025_02/094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9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91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Česká Lípa - zateplení Hálkova 1690-1692, Česká Lípa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92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1000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9. 7. 2025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>25476319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>SVJ Hálkova 1690-1692, ČL</v>
      </c>
      <c r="F15" s="38"/>
      <c r="G15" s="38"/>
      <c r="H15" s="38"/>
      <c r="I15" s="140" t="s">
        <v>28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29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31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>PROJEKTY-CL s.r.o.</v>
      </c>
      <c r="F21" s="38"/>
      <c r="G21" s="38"/>
      <c r="H21" s="38"/>
      <c r="I21" s="140" t="s">
        <v>28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34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>Jiří Bárta</v>
      </c>
      <c r="F24" s="38"/>
      <c r="G24" s="38"/>
      <c r="H24" s="38"/>
      <c r="I24" s="140" t="s">
        <v>28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38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40</v>
      </c>
      <c r="G32" s="38"/>
      <c r="H32" s="38"/>
      <c r="I32" s="152" t="s">
        <v>39</v>
      </c>
      <c r="J32" s="152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42</v>
      </c>
      <c r="E33" s="140" t="s">
        <v>43</v>
      </c>
      <c r="F33" s="154">
        <f>ROUND((SUM(BE120:BE133)),  2)</f>
        <v>0</v>
      </c>
      <c r="G33" s="38"/>
      <c r="H33" s="38"/>
      <c r="I33" s="155">
        <v>0.20999999999999999</v>
      </c>
      <c r="J33" s="154">
        <f>ROUND(((SUM(BE120:BE133))*I33),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44</v>
      </c>
      <c r="F34" s="154">
        <f>ROUND((SUM(BF120:BF133)),  2)</f>
        <v>0</v>
      </c>
      <c r="G34" s="38"/>
      <c r="H34" s="38"/>
      <c r="I34" s="155">
        <v>0.12</v>
      </c>
      <c r="J34" s="154">
        <f>ROUND(((SUM(BF120:BF133))*I34),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45</v>
      </c>
      <c r="F35" s="154">
        <f>ROUND((SUM(BG120:BG133)),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46</v>
      </c>
      <c r="F36" s="154">
        <f>ROUND((SUM(BH120:BH133)),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47</v>
      </c>
      <c r="F37" s="154">
        <f>ROUND((SUM(BI120:BI133)),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48</v>
      </c>
      <c r="E39" s="158"/>
      <c r="F39" s="158"/>
      <c r="G39" s="159" t="s">
        <v>49</v>
      </c>
      <c r="H39" s="160" t="s">
        <v>50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51</v>
      </c>
      <c r="E50" s="164"/>
      <c r="F50" s="164"/>
      <c r="G50" s="163" t="s">
        <v>52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53</v>
      </c>
      <c r="E61" s="166"/>
      <c r="F61" s="167" t="s">
        <v>54</v>
      </c>
      <c r="G61" s="165" t="s">
        <v>53</v>
      </c>
      <c r="H61" s="166"/>
      <c r="I61" s="166"/>
      <c r="J61" s="168" t="s">
        <v>54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55</v>
      </c>
      <c r="E65" s="169"/>
      <c r="F65" s="169"/>
      <c r="G65" s="163" t="s">
        <v>56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53</v>
      </c>
      <c r="E76" s="166"/>
      <c r="F76" s="167" t="s">
        <v>54</v>
      </c>
      <c r="G76" s="165" t="s">
        <v>53</v>
      </c>
      <c r="H76" s="166"/>
      <c r="I76" s="166"/>
      <c r="J76" s="168" t="s">
        <v>54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Česká Lípa - zateplení Hálkova 1690-1692, Česká Lípa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92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02_VRN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9. 7. 2025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SVJ Hálkova 1690-1692, ČL</v>
      </c>
      <c r="G91" s="40"/>
      <c r="H91" s="40"/>
      <c r="I91" s="32" t="s">
        <v>31</v>
      </c>
      <c r="J91" s="36" t="str">
        <f>E21</f>
        <v>PROJEKTY-CL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34</v>
      </c>
      <c r="J92" s="36" t="str">
        <f>E24</f>
        <v>Jiří Bárta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95</v>
      </c>
      <c r="D94" s="176"/>
      <c r="E94" s="176"/>
      <c r="F94" s="176"/>
      <c r="G94" s="176"/>
      <c r="H94" s="176"/>
      <c r="I94" s="176"/>
      <c r="J94" s="177" t="s">
        <v>96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97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98</v>
      </c>
    </row>
    <row r="97" s="9" customFormat="1" ht="24.96" customHeight="1">
      <c r="A97" s="9"/>
      <c r="B97" s="179"/>
      <c r="C97" s="180"/>
      <c r="D97" s="181" t="s">
        <v>117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1001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1002</v>
      </c>
      <c r="E99" s="188"/>
      <c r="F99" s="188"/>
      <c r="G99" s="188"/>
      <c r="H99" s="188"/>
      <c r="I99" s="188"/>
      <c r="J99" s="189">
        <f>J126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118</v>
      </c>
      <c r="E100" s="188"/>
      <c r="F100" s="188"/>
      <c r="G100" s="188"/>
      <c r="H100" s="188"/>
      <c r="I100" s="188"/>
      <c r="J100" s="189">
        <f>J130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120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4" t="str">
        <f>E7</f>
        <v>Česká Lípa - zateplení Hálkova 1690-1692, Česká Lípa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92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02_VRN - Vedlejší rozpočtové náklady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 xml:space="preserve"> </v>
      </c>
      <c r="G114" s="40"/>
      <c r="H114" s="40"/>
      <c r="I114" s="32" t="s">
        <v>22</v>
      </c>
      <c r="J114" s="79" t="str">
        <f>IF(J12="","",J12)</f>
        <v>9. 7. 2025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24</v>
      </c>
      <c r="D116" s="40"/>
      <c r="E116" s="40"/>
      <c r="F116" s="27" t="str">
        <f>E15</f>
        <v>SVJ Hálkova 1690-1692, ČL</v>
      </c>
      <c r="G116" s="40"/>
      <c r="H116" s="40"/>
      <c r="I116" s="32" t="s">
        <v>31</v>
      </c>
      <c r="J116" s="36" t="str">
        <f>E21</f>
        <v>PROJEKTY-CL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29</v>
      </c>
      <c r="D117" s="40"/>
      <c r="E117" s="40"/>
      <c r="F117" s="27" t="str">
        <f>IF(E18="","",E18)</f>
        <v>Vyplň údaj</v>
      </c>
      <c r="G117" s="40"/>
      <c r="H117" s="40"/>
      <c r="I117" s="32" t="s">
        <v>34</v>
      </c>
      <c r="J117" s="36" t="str">
        <f>E24</f>
        <v>Jiří Bárta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121</v>
      </c>
      <c r="D119" s="194" t="s">
        <v>63</v>
      </c>
      <c r="E119" s="194" t="s">
        <v>59</v>
      </c>
      <c r="F119" s="194" t="s">
        <v>60</v>
      </c>
      <c r="G119" s="194" t="s">
        <v>122</v>
      </c>
      <c r="H119" s="194" t="s">
        <v>123</v>
      </c>
      <c r="I119" s="194" t="s">
        <v>124</v>
      </c>
      <c r="J119" s="194" t="s">
        <v>96</v>
      </c>
      <c r="K119" s="195" t="s">
        <v>125</v>
      </c>
      <c r="L119" s="196"/>
      <c r="M119" s="100" t="s">
        <v>1</v>
      </c>
      <c r="N119" s="101" t="s">
        <v>42</v>
      </c>
      <c r="O119" s="101" t="s">
        <v>126</v>
      </c>
      <c r="P119" s="101" t="s">
        <v>127</v>
      </c>
      <c r="Q119" s="101" t="s">
        <v>128</v>
      </c>
      <c r="R119" s="101" t="s">
        <v>129</v>
      </c>
      <c r="S119" s="101" t="s">
        <v>130</v>
      </c>
      <c r="T119" s="102" t="s">
        <v>131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132</v>
      </c>
      <c r="D120" s="40"/>
      <c r="E120" s="40"/>
      <c r="F120" s="40"/>
      <c r="G120" s="40"/>
      <c r="H120" s="40"/>
      <c r="I120" s="40"/>
      <c r="J120" s="197">
        <f>BK120</f>
        <v>0</v>
      </c>
      <c r="K120" s="40"/>
      <c r="L120" s="44"/>
      <c r="M120" s="103"/>
      <c r="N120" s="198"/>
      <c r="O120" s="104"/>
      <c r="P120" s="199">
        <f>P121</f>
        <v>0</v>
      </c>
      <c r="Q120" s="104"/>
      <c r="R120" s="199">
        <f>R121</f>
        <v>0</v>
      </c>
      <c r="S120" s="104"/>
      <c r="T120" s="200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77</v>
      </c>
      <c r="AU120" s="17" t="s">
        <v>98</v>
      </c>
      <c r="BK120" s="201">
        <f>BK121</f>
        <v>0</v>
      </c>
    </row>
    <row r="121" s="12" customFormat="1" ht="25.92" customHeight="1">
      <c r="A121" s="12"/>
      <c r="B121" s="202"/>
      <c r="C121" s="203"/>
      <c r="D121" s="204" t="s">
        <v>77</v>
      </c>
      <c r="E121" s="205" t="s">
        <v>972</v>
      </c>
      <c r="F121" s="205" t="s">
        <v>89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P122+P126+P130</f>
        <v>0</v>
      </c>
      <c r="Q121" s="210"/>
      <c r="R121" s="211">
        <f>R122+R126+R130</f>
        <v>0</v>
      </c>
      <c r="S121" s="210"/>
      <c r="T121" s="212">
        <f>T122+T126+T130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137</v>
      </c>
      <c r="AT121" s="214" t="s">
        <v>77</v>
      </c>
      <c r="AU121" s="214" t="s">
        <v>78</v>
      </c>
      <c r="AY121" s="213" t="s">
        <v>135</v>
      </c>
      <c r="BK121" s="215">
        <f>BK122+BK126+BK130</f>
        <v>0</v>
      </c>
    </row>
    <row r="122" s="12" customFormat="1" ht="22.8" customHeight="1">
      <c r="A122" s="12"/>
      <c r="B122" s="202"/>
      <c r="C122" s="203"/>
      <c r="D122" s="204" t="s">
        <v>77</v>
      </c>
      <c r="E122" s="216" t="s">
        <v>1003</v>
      </c>
      <c r="F122" s="216" t="s">
        <v>1004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SUM(P123:P125)</f>
        <v>0</v>
      </c>
      <c r="Q122" s="210"/>
      <c r="R122" s="211">
        <f>SUM(R123:R125)</f>
        <v>0</v>
      </c>
      <c r="S122" s="210"/>
      <c r="T122" s="212">
        <f>SUM(T123:T125)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137</v>
      </c>
      <c r="AT122" s="214" t="s">
        <v>77</v>
      </c>
      <c r="AU122" s="214" t="s">
        <v>86</v>
      </c>
      <c r="AY122" s="213" t="s">
        <v>135</v>
      </c>
      <c r="BK122" s="215">
        <f>SUM(BK123:BK125)</f>
        <v>0</v>
      </c>
    </row>
    <row r="123" s="2" customFormat="1" ht="16.5" customHeight="1">
      <c r="A123" s="38"/>
      <c r="B123" s="39"/>
      <c r="C123" s="218" t="s">
        <v>86</v>
      </c>
      <c r="D123" s="218" t="s">
        <v>138</v>
      </c>
      <c r="E123" s="219" t="s">
        <v>1005</v>
      </c>
      <c r="F123" s="220" t="s">
        <v>1004</v>
      </c>
      <c r="G123" s="221" t="s">
        <v>978</v>
      </c>
      <c r="H123" s="222">
        <v>1</v>
      </c>
      <c r="I123" s="223"/>
      <c r="J123" s="224">
        <f>ROUND(I123*H123,2)</f>
        <v>0</v>
      </c>
      <c r="K123" s="220" t="s">
        <v>142</v>
      </c>
      <c r="L123" s="44"/>
      <c r="M123" s="225" t="s">
        <v>1</v>
      </c>
      <c r="N123" s="226" t="s">
        <v>44</v>
      </c>
      <c r="O123" s="91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979</v>
      </c>
      <c r="AT123" s="229" t="s">
        <v>138</v>
      </c>
      <c r="AU123" s="229" t="s">
        <v>144</v>
      </c>
      <c r="AY123" s="17" t="s">
        <v>135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144</v>
      </c>
      <c r="BK123" s="230">
        <f>ROUND(I123*H123,2)</f>
        <v>0</v>
      </c>
      <c r="BL123" s="17" t="s">
        <v>979</v>
      </c>
      <c r="BM123" s="229" t="s">
        <v>1006</v>
      </c>
    </row>
    <row r="124" s="2" customFormat="1">
      <c r="A124" s="38"/>
      <c r="B124" s="39"/>
      <c r="C124" s="40"/>
      <c r="D124" s="231" t="s">
        <v>146</v>
      </c>
      <c r="E124" s="40"/>
      <c r="F124" s="232" t="s">
        <v>1004</v>
      </c>
      <c r="G124" s="40"/>
      <c r="H124" s="40"/>
      <c r="I124" s="233"/>
      <c r="J124" s="40"/>
      <c r="K124" s="40"/>
      <c r="L124" s="44"/>
      <c r="M124" s="234"/>
      <c r="N124" s="235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146</v>
      </c>
      <c r="AU124" s="17" t="s">
        <v>144</v>
      </c>
    </row>
    <row r="125" s="2" customFormat="1">
      <c r="A125" s="38"/>
      <c r="B125" s="39"/>
      <c r="C125" s="40"/>
      <c r="D125" s="236" t="s">
        <v>148</v>
      </c>
      <c r="E125" s="40"/>
      <c r="F125" s="237" t="s">
        <v>1007</v>
      </c>
      <c r="G125" s="40"/>
      <c r="H125" s="40"/>
      <c r="I125" s="233"/>
      <c r="J125" s="40"/>
      <c r="K125" s="40"/>
      <c r="L125" s="44"/>
      <c r="M125" s="234"/>
      <c r="N125" s="235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148</v>
      </c>
      <c r="AU125" s="17" t="s">
        <v>144</v>
      </c>
    </row>
    <row r="126" s="12" customFormat="1" ht="22.8" customHeight="1">
      <c r="A126" s="12"/>
      <c r="B126" s="202"/>
      <c r="C126" s="203"/>
      <c r="D126" s="204" t="s">
        <v>77</v>
      </c>
      <c r="E126" s="216" t="s">
        <v>1008</v>
      </c>
      <c r="F126" s="216" t="s">
        <v>1009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SUM(P127:P129)</f>
        <v>0</v>
      </c>
      <c r="Q126" s="210"/>
      <c r="R126" s="211">
        <f>SUM(R127:R129)</f>
        <v>0</v>
      </c>
      <c r="S126" s="210"/>
      <c r="T126" s="212">
        <f>SUM(T127:T129)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137</v>
      </c>
      <c r="AT126" s="214" t="s">
        <v>77</v>
      </c>
      <c r="AU126" s="214" t="s">
        <v>86</v>
      </c>
      <c r="AY126" s="213" t="s">
        <v>135</v>
      </c>
      <c r="BK126" s="215">
        <f>SUM(BK127:BK129)</f>
        <v>0</v>
      </c>
    </row>
    <row r="127" s="2" customFormat="1" ht="16.5" customHeight="1">
      <c r="A127" s="38"/>
      <c r="B127" s="39"/>
      <c r="C127" s="218" t="s">
        <v>144</v>
      </c>
      <c r="D127" s="218" t="s">
        <v>138</v>
      </c>
      <c r="E127" s="219" t="s">
        <v>1010</v>
      </c>
      <c r="F127" s="220" t="s">
        <v>1009</v>
      </c>
      <c r="G127" s="221" t="s">
        <v>978</v>
      </c>
      <c r="H127" s="222">
        <v>1</v>
      </c>
      <c r="I127" s="223"/>
      <c r="J127" s="224">
        <f>ROUND(I127*H127,2)</f>
        <v>0</v>
      </c>
      <c r="K127" s="220" t="s">
        <v>142</v>
      </c>
      <c r="L127" s="44"/>
      <c r="M127" s="225" t="s">
        <v>1</v>
      </c>
      <c r="N127" s="226" t="s">
        <v>44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979</v>
      </c>
      <c r="AT127" s="229" t="s">
        <v>138</v>
      </c>
      <c r="AU127" s="229" t="s">
        <v>144</v>
      </c>
      <c r="AY127" s="17" t="s">
        <v>135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144</v>
      </c>
      <c r="BK127" s="230">
        <f>ROUND(I127*H127,2)</f>
        <v>0</v>
      </c>
      <c r="BL127" s="17" t="s">
        <v>979</v>
      </c>
      <c r="BM127" s="229" t="s">
        <v>1011</v>
      </c>
    </row>
    <row r="128" s="2" customFormat="1">
      <c r="A128" s="38"/>
      <c r="B128" s="39"/>
      <c r="C128" s="40"/>
      <c r="D128" s="231" t="s">
        <v>146</v>
      </c>
      <c r="E128" s="40"/>
      <c r="F128" s="232" t="s">
        <v>1009</v>
      </c>
      <c r="G128" s="40"/>
      <c r="H128" s="40"/>
      <c r="I128" s="233"/>
      <c r="J128" s="40"/>
      <c r="K128" s="40"/>
      <c r="L128" s="44"/>
      <c r="M128" s="234"/>
      <c r="N128" s="235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146</v>
      </c>
      <c r="AU128" s="17" t="s">
        <v>144</v>
      </c>
    </row>
    <row r="129" s="2" customFormat="1">
      <c r="A129" s="38"/>
      <c r="B129" s="39"/>
      <c r="C129" s="40"/>
      <c r="D129" s="236" t="s">
        <v>148</v>
      </c>
      <c r="E129" s="40"/>
      <c r="F129" s="237" t="s">
        <v>1012</v>
      </c>
      <c r="G129" s="40"/>
      <c r="H129" s="40"/>
      <c r="I129" s="233"/>
      <c r="J129" s="40"/>
      <c r="K129" s="40"/>
      <c r="L129" s="44"/>
      <c r="M129" s="234"/>
      <c r="N129" s="235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148</v>
      </c>
      <c r="AU129" s="17" t="s">
        <v>144</v>
      </c>
    </row>
    <row r="130" s="12" customFormat="1" ht="22.8" customHeight="1">
      <c r="A130" s="12"/>
      <c r="B130" s="202"/>
      <c r="C130" s="203"/>
      <c r="D130" s="204" t="s">
        <v>77</v>
      </c>
      <c r="E130" s="216" t="s">
        <v>973</v>
      </c>
      <c r="F130" s="216" t="s">
        <v>974</v>
      </c>
      <c r="G130" s="203"/>
      <c r="H130" s="203"/>
      <c r="I130" s="206"/>
      <c r="J130" s="217">
        <f>BK130</f>
        <v>0</v>
      </c>
      <c r="K130" s="203"/>
      <c r="L130" s="208"/>
      <c r="M130" s="209"/>
      <c r="N130" s="210"/>
      <c r="O130" s="210"/>
      <c r="P130" s="211">
        <f>SUM(P131:P133)</f>
        <v>0</v>
      </c>
      <c r="Q130" s="210"/>
      <c r="R130" s="211">
        <f>SUM(R131:R133)</f>
        <v>0</v>
      </c>
      <c r="S130" s="210"/>
      <c r="T130" s="212">
        <f>SUM(T131:T133)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137</v>
      </c>
      <c r="AT130" s="214" t="s">
        <v>77</v>
      </c>
      <c r="AU130" s="214" t="s">
        <v>86</v>
      </c>
      <c r="AY130" s="213" t="s">
        <v>135</v>
      </c>
      <c r="BK130" s="215">
        <f>SUM(BK131:BK133)</f>
        <v>0</v>
      </c>
    </row>
    <row r="131" s="2" customFormat="1" ht="16.5" customHeight="1">
      <c r="A131" s="38"/>
      <c r="B131" s="39"/>
      <c r="C131" s="218" t="s">
        <v>155</v>
      </c>
      <c r="D131" s="218" t="s">
        <v>138</v>
      </c>
      <c r="E131" s="219" t="s">
        <v>1013</v>
      </c>
      <c r="F131" s="220" t="s">
        <v>974</v>
      </c>
      <c r="G131" s="221" t="s">
        <v>978</v>
      </c>
      <c r="H131" s="222">
        <v>1</v>
      </c>
      <c r="I131" s="223"/>
      <c r="J131" s="224">
        <f>ROUND(I131*H131,2)</f>
        <v>0</v>
      </c>
      <c r="K131" s="220" t="s">
        <v>142</v>
      </c>
      <c r="L131" s="44"/>
      <c r="M131" s="225" t="s">
        <v>1</v>
      </c>
      <c r="N131" s="226" t="s">
        <v>44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979</v>
      </c>
      <c r="AT131" s="229" t="s">
        <v>138</v>
      </c>
      <c r="AU131" s="229" t="s">
        <v>144</v>
      </c>
      <c r="AY131" s="17" t="s">
        <v>135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144</v>
      </c>
      <c r="BK131" s="230">
        <f>ROUND(I131*H131,2)</f>
        <v>0</v>
      </c>
      <c r="BL131" s="17" t="s">
        <v>979</v>
      </c>
      <c r="BM131" s="229" t="s">
        <v>1014</v>
      </c>
    </row>
    <row r="132" s="2" customFormat="1">
      <c r="A132" s="38"/>
      <c r="B132" s="39"/>
      <c r="C132" s="40"/>
      <c r="D132" s="231" t="s">
        <v>146</v>
      </c>
      <c r="E132" s="40"/>
      <c r="F132" s="232" t="s">
        <v>974</v>
      </c>
      <c r="G132" s="40"/>
      <c r="H132" s="40"/>
      <c r="I132" s="233"/>
      <c r="J132" s="40"/>
      <c r="K132" s="40"/>
      <c r="L132" s="44"/>
      <c r="M132" s="234"/>
      <c r="N132" s="235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146</v>
      </c>
      <c r="AU132" s="17" t="s">
        <v>144</v>
      </c>
    </row>
    <row r="133" s="2" customFormat="1">
      <c r="A133" s="38"/>
      <c r="B133" s="39"/>
      <c r="C133" s="40"/>
      <c r="D133" s="236" t="s">
        <v>148</v>
      </c>
      <c r="E133" s="40"/>
      <c r="F133" s="237" t="s">
        <v>1015</v>
      </c>
      <c r="G133" s="40"/>
      <c r="H133" s="40"/>
      <c r="I133" s="233"/>
      <c r="J133" s="40"/>
      <c r="K133" s="40"/>
      <c r="L133" s="44"/>
      <c r="M133" s="283"/>
      <c r="N133" s="284"/>
      <c r="O133" s="285"/>
      <c r="P133" s="285"/>
      <c r="Q133" s="285"/>
      <c r="R133" s="285"/>
      <c r="S133" s="285"/>
      <c r="T133" s="286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148</v>
      </c>
      <c r="AU133" s="17" t="s">
        <v>144</v>
      </c>
    </row>
    <row r="134" s="2" customFormat="1" ht="6.96" customHeight="1">
      <c r="A134" s="38"/>
      <c r="B134" s="66"/>
      <c r="C134" s="67"/>
      <c r="D134" s="67"/>
      <c r="E134" s="67"/>
      <c r="F134" s="67"/>
      <c r="G134" s="67"/>
      <c r="H134" s="67"/>
      <c r="I134" s="67"/>
      <c r="J134" s="67"/>
      <c r="K134" s="67"/>
      <c r="L134" s="44"/>
      <c r="M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</sheetData>
  <sheetProtection sheet="1" autoFilter="0" formatColumns="0" formatRows="0" objects="1" scenarios="1" spinCount="100000" saltValue="GTBVSfYy1JPEtWHqXT5tvLgz7F2bol/R9M0zn/X6u+M7zc144WswrO96cxtrkEa4W4+vitRnP1BbtZ6GNq9NWg==" hashValue="XOWfTSrNQrZrahjxkgw4ieC5O3ZE5tcdmgcFNm/vk/jAgiN9XAPoyAWiY+MKbTQd9Qur/NwST2q9j1O3sKULxQ==" algorithmName="SHA-512" password="E97C"/>
  <autoFilter ref="C119:K133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hyperlinks>
    <hyperlink ref="F125" r:id="rId1" display="https://podminky.urs.cz/item/CS_URS_2025_02/010001000"/>
    <hyperlink ref="F129" r:id="rId2" display="https://podminky.urs.cz/item/CS_URS_2025_02/030001000"/>
    <hyperlink ref="F133" r:id="rId3" display="https://podminky.urs.cz/item/CS_URS_2025_02/04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Bárta</dc:creator>
  <cp:lastModifiedBy>Jiří Bárta</cp:lastModifiedBy>
  <dcterms:created xsi:type="dcterms:W3CDTF">2025-07-21T08:11:14Z</dcterms:created>
  <dcterms:modified xsi:type="dcterms:W3CDTF">2025-07-21T08:11:17Z</dcterms:modified>
</cp:coreProperties>
</file>